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___WORK 2024 03 24\__BN\2 - BN chodník ul. Na Spořilově - TS\_Export V2\"/>
    </mc:Choice>
  </mc:AlternateContent>
  <xr:revisionPtr revIDLastSave="0" documentId="13_ncr:1_{AA70A68D-EC1A-437B-97C5-2E16A64D0447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Rekapitulace stavby" sheetId="1" state="veryHidden" r:id="rId1"/>
    <sheet name="N2 - Benešov - chodní..." sheetId="2" r:id="rId2"/>
  </sheets>
  <definedNames>
    <definedName name="_xlnm._FilterDatabase" localSheetId="1" hidden="1">'N2 - Benešov - chodní...'!$C$119:$K$222</definedName>
    <definedName name="_xlnm.Print_Titles" localSheetId="1">'N2 - Benešov - chodní...'!$119:$119</definedName>
    <definedName name="_xlnm.Print_Titles" localSheetId="0">'Rekapitulace stavby'!$92:$92</definedName>
    <definedName name="_xlnm.Print_Area" localSheetId="1">'N2 - Benešov - chodní...'!$C$4:$J$76,'N2 - Benešov - chodní...'!$C$109:$J$222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T217" i="2" s="1"/>
  <c r="R218" i="2"/>
  <c r="R217" i="2" s="1"/>
  <c r="P218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90" i="2" s="1"/>
  <c r="J21" i="2"/>
  <c r="J19" i="2"/>
  <c r="E19" i="2"/>
  <c r="J89" i="2"/>
  <c r="J18" i="2"/>
  <c r="J16" i="2"/>
  <c r="E16" i="2"/>
  <c r="F117" i="2" s="1"/>
  <c r="J15" i="2"/>
  <c r="J13" i="2"/>
  <c r="E13" i="2"/>
  <c r="F89" i="2"/>
  <c r="J12" i="2"/>
  <c r="J10" i="2"/>
  <c r="J87" i="2"/>
  <c r="L90" i="1"/>
  <c r="AM90" i="1"/>
  <c r="AM89" i="1"/>
  <c r="L89" i="1"/>
  <c r="AM87" i="1"/>
  <c r="L87" i="1"/>
  <c r="L85" i="1"/>
  <c r="L84" i="1"/>
  <c r="BK180" i="2"/>
  <c r="BK221" i="2"/>
  <c r="J221" i="2"/>
  <c r="BK161" i="2"/>
  <c r="BK123" i="2"/>
  <c r="BK171" i="2"/>
  <c r="J213" i="2"/>
  <c r="J157" i="2"/>
  <c r="AS94" i="1"/>
  <c r="J142" i="2"/>
  <c r="BK204" i="2"/>
  <c r="J161" i="2"/>
  <c r="J206" i="2"/>
  <c r="BK129" i="2"/>
  <c r="BK184" i="2"/>
  <c r="BK137" i="2"/>
  <c r="BK215" i="2"/>
  <c r="BK220" i="2"/>
  <c r="J215" i="2"/>
  <c r="BK162" i="2"/>
  <c r="J205" i="2"/>
  <c r="BK128" i="2"/>
  <c r="J171" i="2"/>
  <c r="BK127" i="2"/>
  <c r="BK181" i="2"/>
  <c r="BK222" i="2"/>
  <c r="BK158" i="2"/>
  <c r="J195" i="2"/>
  <c r="J155" i="2"/>
  <c r="BK208" i="2"/>
  <c r="J162" i="2"/>
  <c r="J137" i="2"/>
  <c r="BK168" i="2"/>
  <c r="BK197" i="2"/>
  <c r="J135" i="2"/>
  <c r="J168" i="2"/>
  <c r="J199" i="2"/>
  <c r="J153" i="2"/>
  <c r="BK195" i="2"/>
  <c r="BK147" i="2"/>
  <c r="J222" i="2"/>
  <c r="J159" i="2"/>
  <c r="J197" i="2"/>
  <c r="BK206" i="2"/>
  <c r="BK155" i="2"/>
  <c r="BK183" i="2"/>
  <c r="J151" i="2"/>
  <c r="BK199" i="2"/>
  <c r="J139" i="2"/>
  <c r="BK209" i="2"/>
  <c r="J158" i="2"/>
  <c r="BK135" i="2"/>
  <c r="J220" i="2"/>
  <c r="J123" i="2"/>
  <c r="BK218" i="2"/>
  <c r="BK139" i="2"/>
  <c r="J204" i="2"/>
  <c r="BK213" i="2"/>
  <c r="BK151" i="2"/>
  <c r="BK176" i="2"/>
  <c r="J209" i="2"/>
  <c r="J180" i="2"/>
  <c r="J147" i="2"/>
  <c r="J218" i="2"/>
  <c r="BK159" i="2"/>
  <c r="BK205" i="2"/>
  <c r="J146" i="2"/>
  <c r="J187" i="2"/>
  <c r="J129" i="2"/>
  <c r="J184" i="2"/>
  <c r="BK146" i="2"/>
  <c r="BK153" i="2"/>
  <c r="BK190" i="2"/>
  <c r="BK187" i="2"/>
  <c r="J133" i="2"/>
  <c r="J183" i="2"/>
  <c r="J127" i="2"/>
  <c r="J211" i="2"/>
  <c r="BK157" i="2"/>
  <c r="BK133" i="2"/>
  <c r="J193" i="2"/>
  <c r="BK193" i="2"/>
  <c r="BK140" i="2"/>
  <c r="J208" i="2"/>
  <c r="J128" i="2"/>
  <c r="J176" i="2"/>
  <c r="BK211" i="2"/>
  <c r="J140" i="2"/>
  <c r="J190" i="2"/>
  <c r="BK142" i="2"/>
  <c r="J181" i="2"/>
  <c r="BK156" i="2" l="1"/>
  <c r="J156" i="2" s="1"/>
  <c r="J97" i="2" s="1"/>
  <c r="T156" i="2"/>
  <c r="T179" i="2"/>
  <c r="T122" i="2"/>
  <c r="T182" i="2"/>
  <c r="BK122" i="2"/>
  <c r="J122" i="2"/>
  <c r="J96" i="2" s="1"/>
  <c r="R156" i="2"/>
  <c r="BK179" i="2"/>
  <c r="J179" i="2"/>
  <c r="J98" i="2"/>
  <c r="P179" i="2"/>
  <c r="R179" i="2"/>
  <c r="BK207" i="2"/>
  <c r="J207" i="2" s="1"/>
  <c r="J100" i="2" s="1"/>
  <c r="P122" i="2"/>
  <c r="BK182" i="2"/>
  <c r="J182" i="2"/>
  <c r="J99" i="2" s="1"/>
  <c r="R207" i="2"/>
  <c r="P219" i="2"/>
  <c r="R122" i="2"/>
  <c r="P182" i="2"/>
  <c r="P207" i="2"/>
  <c r="R219" i="2"/>
  <c r="P156" i="2"/>
  <c r="R182" i="2"/>
  <c r="T207" i="2"/>
  <c r="BK219" i="2"/>
  <c r="J219" i="2"/>
  <c r="J102" i="2" s="1"/>
  <c r="T219" i="2"/>
  <c r="BK217" i="2"/>
  <c r="J217" i="2"/>
  <c r="J101" i="2" s="1"/>
  <c r="BE193" i="2"/>
  <c r="BE213" i="2"/>
  <c r="J114" i="2"/>
  <c r="BE180" i="2"/>
  <c r="BE183" i="2"/>
  <c r="BE184" i="2"/>
  <c r="BE221" i="2"/>
  <c r="BE222" i="2"/>
  <c r="J116" i="2"/>
  <c r="BE123" i="2"/>
  <c r="BE137" i="2"/>
  <c r="BE139" i="2"/>
  <c r="BE146" i="2"/>
  <c r="BE157" i="2"/>
  <c r="BE162" i="2"/>
  <c r="BE208" i="2"/>
  <c r="F116" i="2"/>
  <c r="BE133" i="2"/>
  <c r="BE151" i="2"/>
  <c r="BE155" i="2"/>
  <c r="BE168" i="2"/>
  <c r="BE171" i="2"/>
  <c r="BE181" i="2"/>
  <c r="BE195" i="2"/>
  <c r="J117" i="2"/>
  <c r="BE127" i="2"/>
  <c r="BE129" i="2"/>
  <c r="BE140" i="2"/>
  <c r="BE142" i="2"/>
  <c r="BE147" i="2"/>
  <c r="BE161" i="2"/>
  <c r="BE197" i="2"/>
  <c r="BE211" i="2"/>
  <c r="BE218" i="2"/>
  <c r="BE128" i="2"/>
  <c r="BE135" i="2"/>
  <c r="BE158" i="2"/>
  <c r="BE159" i="2"/>
  <c r="BE176" i="2"/>
  <c r="BE187" i="2"/>
  <c r="BE205" i="2"/>
  <c r="BE209" i="2"/>
  <c r="BE206" i="2"/>
  <c r="BE220" i="2"/>
  <c r="F90" i="2"/>
  <c r="BE153" i="2"/>
  <c r="BE190" i="2"/>
  <c r="BE199" i="2"/>
  <c r="BE204" i="2"/>
  <c r="BE215" i="2"/>
  <c r="F33" i="2"/>
  <c r="BB95" i="1" s="1"/>
  <c r="BB94" i="1" s="1"/>
  <c r="W31" i="1" s="1"/>
  <c r="F35" i="2"/>
  <c r="BD95" i="1" s="1"/>
  <c r="BD94" i="1" s="1"/>
  <c r="W33" i="1" s="1"/>
  <c r="J32" i="2"/>
  <c r="AW95" i="1" s="1"/>
  <c r="F34" i="2"/>
  <c r="BC95" i="1"/>
  <c r="BC94" i="1"/>
  <c r="AY94" i="1" s="1"/>
  <c r="F32" i="2"/>
  <c r="BA95" i="1" s="1"/>
  <c r="BA94" i="1" s="1"/>
  <c r="AW94" i="1" s="1"/>
  <c r="AK30" i="1" s="1"/>
  <c r="R121" i="2" l="1"/>
  <c r="R120" i="2"/>
  <c r="T121" i="2"/>
  <c r="T120" i="2" s="1"/>
  <c r="P121" i="2"/>
  <c r="P120" i="2"/>
  <c r="AU95" i="1" s="1"/>
  <c r="AU94" i="1" s="1"/>
  <c r="BK121" i="2"/>
  <c r="J121" i="2" s="1"/>
  <c r="J95" i="2" s="1"/>
  <c r="AX94" i="1"/>
  <c r="F31" i="2"/>
  <c r="AZ95" i="1"/>
  <c r="AZ94" i="1"/>
  <c r="W29" i="1" s="1"/>
  <c r="W32" i="1"/>
  <c r="J31" i="2"/>
  <c r="AV95" i="1" s="1"/>
  <c r="AT95" i="1" s="1"/>
  <c r="W30" i="1"/>
  <c r="BK120" i="2" l="1"/>
  <c r="J120" i="2"/>
  <c r="J28" i="2"/>
  <c r="AG95" i="1" s="1"/>
  <c r="AG94" i="1" s="1"/>
  <c r="AK26" i="1" s="1"/>
  <c r="AV94" i="1"/>
  <c r="AK29" i="1" s="1"/>
  <c r="J37" i="2" l="1"/>
  <c r="J94" i="2"/>
  <c r="AK35" i="1"/>
  <c r="AN95" i="1"/>
  <c r="AT94" i="1"/>
  <c r="AN94" i="1" l="1"/>
</calcChain>
</file>

<file path=xl/sharedStrings.xml><?xml version="1.0" encoding="utf-8"?>
<sst xmlns="http://schemas.openxmlformats.org/spreadsheetml/2006/main" count="1360" uniqueCount="351">
  <si>
    <t>Export Komplet</t>
  </si>
  <si>
    <t/>
  </si>
  <si>
    <t>2.0</t>
  </si>
  <si>
    <t>ZAMOK</t>
  </si>
  <si>
    <t>False</t>
  </si>
  <si>
    <t>{ef0abd22-87ed-46e5-95a9-296ad05c2a0f}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</si>
  <si>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</si>
  <si>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</si>
  <si>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</si>
  <si>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</si>
  <si>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</si>
  <si>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</si>
  <si>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</si>
  <si>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</si>
  <si>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N18752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</si>
  <si>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</si>
  <si>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</si>
  <si>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- chodník ul. Na Spořilově úsek TS - ul. Ladova - obnova povrchu</t>
  </si>
  <si>
    <t>KSO:</t>
  </si>
  <si>
    <t>CC-CZ:</t>
  </si>
  <si>
    <t>Místo:</t>
  </si>
  <si>
    <t xml:space="preserve"> </t>
  </si>
  <si>
    <t>Datum:</t>
  </si>
  <si>
    <t>8. 2. 2024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</si>
  <si>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</si>
  <si>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</si>
  <si>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</si>
  <si>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</si>
  <si>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</si>
  <si>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</si>
  <si>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</si>
  <si>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</si>
  <si>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</si>
  <si>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</si>
  <si>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</si>
  <si>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</si>
  <si>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</si>
  <si>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</si>
  <si>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</si>
  <si>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</si>
  <si>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</si>
  <si>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</si>
  <si>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</si>
  <si>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</si>
  <si>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</si>
  <si>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</si>
  <si>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</si>
  <si>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</si>
  <si>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</si>
  <si>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</si>
  <si>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</si>
  <si>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</si>
  <si>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</si>
  <si>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</si>
  <si>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</si>
  <si>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</si>
  <si>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</si>
  <si>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</si>
  <si>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</si>
  <si>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</si>
  <si>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</si>
  <si>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</si>
  <si>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</si>
  <si>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</si>
  <si>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</si>
  <si>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</si>
  <si>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</si>
  <si>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</si>
  <si>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</si>
  <si>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</si>
  <si>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</si>
  <si>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</si>
  <si>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</si>
  <si>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</si>
  <si>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</si>
  <si>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</si>
  <si>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</si>
  <si>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</si>
  <si>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</si>
  <si>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</si>
  <si>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</si>
  <si>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</si>
  <si>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</si>
  <si>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</si>
  <si>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</si>
  <si>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</si>
  <si>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</si>
  <si>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</si>
  <si>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</si>
  <si>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</si>
  <si>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</si>
  <si>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</si>
  <si>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</si>
  <si>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</si>
  <si>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</si>
  <si>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</si>
  <si>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</si>
  <si>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</si>
  <si>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</si>
  <si>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</si>
  <si>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</si>
  <si>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</si>
  <si>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</si>
  <si>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</si>
  <si>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</si>
  <si>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</si>
  <si>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</si>
  <si>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</si>
  <si>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</si>
  <si>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</si>
  <si>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</si>
  <si>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</si>
  <si>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</si>
  <si>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</si>
  <si>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100 mm ručně</t>
  </si>
  <si>
    <t>m2</t>
  </si>
  <si>
    <t>4</t>
  </si>
  <si>
    <t>-1650024042</t>
  </si>
  <si>
    <t>VV</t>
  </si>
  <si>
    <t>"napojení do MK" (117,5+2*1,4+8)*0,5</t>
  </si>
  <si>
    <t>"Napojení na AC chodník - ZU + KU"  1,4*1*2</t>
  </si>
  <si>
    <t>Součet</t>
  </si>
  <si>
    <t>113107163</t>
  </si>
  <si>
    <t>Odstranění podkladu z kameniva drceného tl přes 200 do 300 mm strojně pl přes 50 do 200 m2</t>
  </si>
  <si>
    <t>362465794</t>
  </si>
  <si>
    <t>3</t>
  </si>
  <si>
    <t>113107242</t>
  </si>
  <si>
    <t>Odstranění podkladu živičného tl přes 50 do 100 mm strojně pl přes 200 m2</t>
  </si>
  <si>
    <t>-888494529</t>
  </si>
  <si>
    <t>113202111</t>
  </si>
  <si>
    <t>Vytrhání obrub krajníků obrubníků stojatých</t>
  </si>
  <si>
    <t>m</t>
  </si>
  <si>
    <t>-213948021</t>
  </si>
  <si>
    <t>"chodník / tráva"  50,9</t>
  </si>
  <si>
    <t>"chodník / MK"  120,3</t>
  </si>
  <si>
    <t>5</t>
  </si>
  <si>
    <t>120901121</t>
  </si>
  <si>
    <t>Bourání zdiva z betonu prostého neprokládaného v odkopávkách nebo prokopávkách ručně</t>
  </si>
  <si>
    <t>m3</t>
  </si>
  <si>
    <t>2074947940</t>
  </si>
  <si>
    <t>"bourání beton lože obrub " 171,2*0,25*0,3</t>
  </si>
  <si>
    <t>43</t>
  </si>
  <si>
    <t>132212132</t>
  </si>
  <si>
    <t>Hloubení nezapažených rýh šířky do 800 mm v nesoudržných horninách třídy těžitelnosti I skupiny 3 ručně</t>
  </si>
  <si>
    <t>-1238625317</t>
  </si>
  <si>
    <t>"výkop rýh pro obnovu obrub "  171,2*0,4*0,3</t>
  </si>
  <si>
    <t>44</t>
  </si>
  <si>
    <t>139001101</t>
  </si>
  <si>
    <t>Příplatek za ztížení vykopávky v blízkosti podzemního vedení</t>
  </si>
  <si>
    <t>-537204762</t>
  </si>
  <si>
    <t>"objem rýh"   12,84+20,544</t>
  </si>
  <si>
    <t>6</t>
  </si>
  <si>
    <t>162751157</t>
  </si>
  <si>
    <t>Vodorovné přemístění přes 9 000 do 10000 m výkopku/sypaniny z horniny třídy těžitelnosti III skupiny 6 a 7</t>
  </si>
  <si>
    <t>-182756815</t>
  </si>
  <si>
    <t>7</t>
  </si>
  <si>
    <t>162751159</t>
  </si>
  <si>
    <t>Příplatek k vodorovnému přemístění výkopku/sypaniny z horniny třídy těžitelnosti III skupiny 6 a 7 ZKD 1000 m přes 10000 m</t>
  </si>
  <si>
    <t>396535992</t>
  </si>
  <si>
    <t>"celkem 18km" (18-10)*33,384</t>
  </si>
  <si>
    <t>45</t>
  </si>
  <si>
    <t>171201231</t>
  </si>
  <si>
    <t>Poplatek za uložení zeminy a kamení na recyklační skládce (skládkovné) kód odpadu 17 05 04</t>
  </si>
  <si>
    <t>t</t>
  </si>
  <si>
    <t>429275588</t>
  </si>
  <si>
    <t>"beton" 12,84*2,5</t>
  </si>
  <si>
    <t>"zemina" 20,544*2</t>
  </si>
  <si>
    <t>8</t>
  </si>
  <si>
    <t>171251201</t>
  </si>
  <si>
    <t>Uložení sypaniny na skládky nebo meziskládky</t>
  </si>
  <si>
    <t>-1485411450</t>
  </si>
  <si>
    <t>9</t>
  </si>
  <si>
    <t>181152302</t>
  </si>
  <si>
    <t>Úprava pláně pro silnice a dálnice v zářezech se zhutněním</t>
  </si>
  <si>
    <t>-670110519</t>
  </si>
  <si>
    <t>"úprava základní plochy vč. předlažby"  153,3</t>
  </si>
  <si>
    <t>"úprava pod obruby" (50,9+130,3)*0,35</t>
  </si>
  <si>
    <t>10</t>
  </si>
  <si>
    <t>181311103</t>
  </si>
  <si>
    <t>Rozprostření ornice tl vrstvy do 200 mm v rovině nebo ve svahu do 1:5 ručně</t>
  </si>
  <si>
    <t>-1934871465</t>
  </si>
  <si>
    <t>"úprava pásu za obrubou š. 1,5m 25%" (51)*1,5*0,25</t>
  </si>
  <si>
    <t>11</t>
  </si>
  <si>
    <t>181351003</t>
  </si>
  <si>
    <t>Rozprostření ornice tl vrstvy do 200 mm pl do 100 m2 v rovině nebo ve svahu do 1:5 strojně</t>
  </si>
  <si>
    <t>1554905769</t>
  </si>
  <si>
    <t>"úprava pásu za obrubou š. 1,5m 75%" (51)*1,5*0,75</t>
  </si>
  <si>
    <t>M</t>
  </si>
  <si>
    <t>10364100</t>
  </si>
  <si>
    <t>zemina pro terénní úpravy - tříděná</t>
  </si>
  <si>
    <t>1397575170</t>
  </si>
  <si>
    <t>Komunikace pozemní</t>
  </si>
  <si>
    <t>13</t>
  </si>
  <si>
    <t>564760111</t>
  </si>
  <si>
    <t>Podklad z kameniva hrubého drceného vel. 16-32 mm plochy přes 100 m2 tl 200 mm</t>
  </si>
  <si>
    <t>-200188839</t>
  </si>
  <si>
    <t>14</t>
  </si>
  <si>
    <t>566501111</t>
  </si>
  <si>
    <t>Úprava krytu z kameniva drceného pro nový kryt s doplněním kameniva drceného přes 0,08 do 0,10 m3/m2</t>
  </si>
  <si>
    <t>1423790936</t>
  </si>
  <si>
    <t>15</t>
  </si>
  <si>
    <t>572340112</t>
  </si>
  <si>
    <t>Vyspravení krytu komunikací po překopech plochy do 15 m2 asfaltovým betonem ACO (AB) tl 70 mm</t>
  </si>
  <si>
    <t>539948359</t>
  </si>
  <si>
    <t>"Napojení na AC chodníky" 66,95</t>
  </si>
  <si>
    <t>16</t>
  </si>
  <si>
    <t>596211112</t>
  </si>
  <si>
    <t>Kladení zámkové dlažby komunikací pro pěší ručně tl 60 mm skupiny A pl přes 100 do 300 m2</t>
  </si>
  <si>
    <t>-39593554</t>
  </si>
  <si>
    <t>17</t>
  </si>
  <si>
    <t>59245018</t>
  </si>
  <si>
    <t>dlažba tvar obdélník betonová 200x100x60mm přírodní</t>
  </si>
  <si>
    <t>311768808</t>
  </si>
  <si>
    <t>"celkem ZD"  153,3</t>
  </si>
  <si>
    <t>"odečet vjezd"  -14</t>
  </si>
  <si>
    <t>"odečet signál.pásy" -3,2</t>
  </si>
  <si>
    <t>136,1*1,03 'Přepočtené koeficientem množství</t>
  </si>
  <si>
    <t>18</t>
  </si>
  <si>
    <t>BET.K06C02</t>
  </si>
  <si>
    <t>BEST-KLASIKO/6CM ČERVENÁ</t>
  </si>
  <si>
    <t>772577304</t>
  </si>
  <si>
    <t>"etapa 2" 14-10*0,4</t>
  </si>
  <si>
    <t>10*1,03 'Přepočtené koeficientem množství</t>
  </si>
  <si>
    <t>19</t>
  </si>
  <si>
    <t>BET.B06N02</t>
  </si>
  <si>
    <t>BEST-BEATON PRO NEVIDOMÉ/6CM ČERVENÁ</t>
  </si>
  <si>
    <t>-941704500</t>
  </si>
  <si>
    <t>"ukončení sjezd ke garážím" 2*2*0,4</t>
  </si>
  <si>
    <t>"křižovatka Ladova" 4*0,4</t>
  </si>
  <si>
    <t>3,2*1,03 'Přepočtené koeficientem množství</t>
  </si>
  <si>
    <t>42</t>
  </si>
  <si>
    <t>59245019</t>
  </si>
  <si>
    <t>dlažba pro nevidomé betonová 200x100mm tl 60mm přírodní</t>
  </si>
  <si>
    <t>-540463910</t>
  </si>
  <si>
    <t>"úsek 2 - brána - varov. pás" 10*0,4</t>
  </si>
  <si>
    <t>4*1,02 'Přepočtené koeficientem množství</t>
  </si>
  <si>
    <t>Trubní vedení</t>
  </si>
  <si>
    <t>20</t>
  </si>
  <si>
    <t>899133211</t>
  </si>
  <si>
    <t>Výměna (výšková úprava) vtokové mříže uliční vpusti s použitím betonových vyrovnávacích prvků</t>
  </si>
  <si>
    <t>kus</t>
  </si>
  <si>
    <t>1704845142</t>
  </si>
  <si>
    <t>59224480</t>
  </si>
  <si>
    <t>mříž vtoková s rámem pro uliční vpusť 500x500, zatížení 25 tun</t>
  </si>
  <si>
    <t>-75925571</t>
  </si>
  <si>
    <t>Ostatní konstrukce a práce, bourání</t>
  </si>
  <si>
    <t>22</t>
  </si>
  <si>
    <t>916131213</t>
  </si>
  <si>
    <t>Osazení silničního obrubníku betonového stojatého s boční opěrou do lože z betonu prostého</t>
  </si>
  <si>
    <t>832864520</t>
  </si>
  <si>
    <t>23</t>
  </si>
  <si>
    <t>59217029</t>
  </si>
  <si>
    <t>obrubník betonový silniční nájezdový 1000x150x150mm</t>
  </si>
  <si>
    <t>-2084800956</t>
  </si>
  <si>
    <t>"dle v.v." 34</t>
  </si>
  <si>
    <t>34*1,02 'Přepočtené koeficientem množství</t>
  </si>
  <si>
    <t>24</t>
  </si>
  <si>
    <t>59217030</t>
  </si>
  <si>
    <t>obrubník betonový silniční přechodový 1000x150x150-250mm</t>
  </si>
  <si>
    <t>817279415</t>
  </si>
  <si>
    <t>"dle  v.v." 7</t>
  </si>
  <si>
    <t>7*1,02 'Přepočtené koeficientem množství</t>
  </si>
  <si>
    <t>25</t>
  </si>
  <si>
    <t>59217031</t>
  </si>
  <si>
    <t>obrubník betonový silniční 1000x150x250mm</t>
  </si>
  <si>
    <t>57948864</t>
  </si>
  <si>
    <t>"dle v.v." 90,5</t>
  </si>
  <si>
    <t>90,5*1,02 'Přepočtené koeficientem množství</t>
  </si>
  <si>
    <t>26</t>
  </si>
  <si>
    <t>916231213</t>
  </si>
  <si>
    <t>Osazení chodníkového obrubníku betonového stojatého s boční opěrou do lože z betonu prostého</t>
  </si>
  <si>
    <t>-1295159232</t>
  </si>
  <si>
    <t>"obruby chodník/tráva + ZU + KU "  52,3</t>
  </si>
  <si>
    <t>27</t>
  </si>
  <si>
    <t>59217002</t>
  </si>
  <si>
    <t>obrubník betonový zahradní šedý 1000x50x200mm</t>
  </si>
  <si>
    <t>-1511113574</t>
  </si>
  <si>
    <t>52,3*1,02 'Přepočtené koeficientem množství</t>
  </si>
  <si>
    <t>28</t>
  </si>
  <si>
    <t>916991121</t>
  </si>
  <si>
    <t>Lože pod obrubníky, krajníky nebo obruby z dlažebních kostek z betonu prostého</t>
  </si>
  <si>
    <t>-220789187</t>
  </si>
  <si>
    <t>(52,3+131,5)*0,3*0,25</t>
  </si>
  <si>
    <t>29</t>
  </si>
  <si>
    <t>919112212</t>
  </si>
  <si>
    <t>Řezání spár pro vytvoření komůrky š 10 mm hl 20 mm pro těsnící zálivku v živičném krytu</t>
  </si>
  <si>
    <t>-1435578805</t>
  </si>
  <si>
    <t xml:space="preserve">" napojení na stávající povrchy" </t>
  </si>
  <si>
    <t>"ZU + KU hl. trasy " 1,4 * 2 +2*2</t>
  </si>
  <si>
    <t>"napojení podelné"  131,5</t>
  </si>
  <si>
    <t>30</t>
  </si>
  <si>
    <t>919122111</t>
  </si>
  <si>
    <t>Těsnění spár zálivkou za tepla pro komůrky š 10 mm hl 20 mm s těsnicím profilem</t>
  </si>
  <si>
    <t>-1296901184</t>
  </si>
  <si>
    <t>31</t>
  </si>
  <si>
    <t>919735111</t>
  </si>
  <si>
    <t>Řezání stávajícího živičného krytu hl do 50 mm</t>
  </si>
  <si>
    <t>-1388787224</t>
  </si>
  <si>
    <t>32</t>
  </si>
  <si>
    <t>919794441</t>
  </si>
  <si>
    <t>Úprava ploch kolem hydrantů, šoupat, poklopů a mříží nebo sloupů v živičných krytech pl do 2 m2</t>
  </si>
  <si>
    <t>-218659991</t>
  </si>
  <si>
    <t>997</t>
  </si>
  <si>
    <t>Přesun sutě</t>
  </si>
  <si>
    <t>33</t>
  </si>
  <si>
    <t>997221551</t>
  </si>
  <si>
    <t>Vodorovná doprava suti ze sypkých materiálů do 1 km</t>
  </si>
  <si>
    <t>-1907725038</t>
  </si>
  <si>
    <t>34</t>
  </si>
  <si>
    <t>997221559</t>
  </si>
  <si>
    <t>Příplatek ZKD 1 km u vodorovné dopravy suti ze sypkých materiálů</t>
  </si>
  <si>
    <t>1338835514</t>
  </si>
  <si>
    <t>151,303*17 'Přepočtené koeficientem množství</t>
  </si>
  <si>
    <t>35</t>
  </si>
  <si>
    <t>997221861</t>
  </si>
  <si>
    <t>Poplatek za uložení stavebního odpadu na recyklační skládce (skládkovné) z prostého betonu pod kódem 17 01 01</t>
  </si>
  <si>
    <t>-1049189808</t>
  </si>
  <si>
    <t>"vybourané obruby"  35,096+0,3</t>
  </si>
  <si>
    <t>36</t>
  </si>
  <si>
    <t>997221873</t>
  </si>
  <si>
    <t>Poplatek za uložení stavebního odpadu na recyklační skládce (skládkovné) zeminy a kamení zatříděného do Katalogu odpadů pod kódem 17 05 04</t>
  </si>
  <si>
    <t>1432893730</t>
  </si>
  <si>
    <t>"celkem ŠD "  67,452</t>
  </si>
  <si>
    <t>37</t>
  </si>
  <si>
    <t>997221875</t>
  </si>
  <si>
    <t>Poplatek za uložení stavebního odpadu na recyklační skládce (skládkovné) asfaltového bez obsahu dehtu zatříděného do Katalogu odpadů pod kódem 17 03 02</t>
  </si>
  <si>
    <t>-1091592560</t>
  </si>
  <si>
    <t>14,729+33,726</t>
  </si>
  <si>
    <t>998</t>
  </si>
  <si>
    <t>Přesun hmot</t>
  </si>
  <si>
    <t>38</t>
  </si>
  <si>
    <t>998229112</t>
  </si>
  <si>
    <t>Přesun hmot ruční pro pozemní komunikace s krytem dlážděným na vzdálenost do 50 m</t>
  </si>
  <si>
    <t>1578278369</t>
  </si>
  <si>
    <t>VRN</t>
  </si>
  <si>
    <t>Vedlejší rozpočtové náklady</t>
  </si>
  <si>
    <t>39</t>
  </si>
  <si>
    <t>030001000</t>
  </si>
  <si>
    <t>Zařízení staveniště</t>
  </si>
  <si>
    <t>kpl</t>
  </si>
  <si>
    <t>1024</t>
  </si>
  <si>
    <t>-359570869</t>
  </si>
  <si>
    <t>40</t>
  </si>
  <si>
    <t>043002000</t>
  </si>
  <si>
    <t>Zkoušky a ostatní měření - kontrola vedení inženýrských sítí</t>
  </si>
  <si>
    <t>…</t>
  </si>
  <si>
    <t>2036809877</t>
  </si>
  <si>
    <t>41</t>
  </si>
  <si>
    <t>070001000</t>
  </si>
  <si>
    <t xml:space="preserve">Provozní vlivy - DIO </t>
  </si>
  <si>
    <t>-942784086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</si>
</sst>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9"/>
      <c r="BE5" s="17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9"/>
      <c r="BE6" s="17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7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79"/>
      <c r="BS8" s="16" t="s">
        <v>6</v>
      </c>
    </row>
    <row r="9" spans="1:74" ht="14.45" customHeight="1">
      <c r="B9" s="19"/>
      <c r="AR9" s="19"/>
      <c r="BE9" s="179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79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79"/>
      <c r="BS11" s="16" t="s">
        <v>6</v>
      </c>
    </row>
    <row r="12" spans="1:74" ht="6.95" customHeight="1">
      <c r="B12" s="19"/>
      <c r="AR12" s="19"/>
      <c r="BE12" s="179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79"/>
      <c r="BS13" s="16" t="s">
        <v>6</v>
      </c>
    </row>
    <row r="14" spans="1:74" ht="12.75">
      <c r="B14" s="19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6" t="s">
        <v>26</v>
      </c>
      <c r="AN14" s="28" t="s">
        <v>28</v>
      </c>
      <c r="AR14" s="19"/>
      <c r="BE14" s="179"/>
      <c r="BS14" s="16" t="s">
        <v>6</v>
      </c>
    </row>
    <row r="15" spans="1:74" ht="6.95" customHeight="1">
      <c r="B15" s="19"/>
      <c r="AR15" s="19"/>
      <c r="BE15" s="179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79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79"/>
      <c r="BS17" s="16" t="s">
        <v>30</v>
      </c>
    </row>
    <row r="18" spans="2:71" ht="6.95" customHeight="1">
      <c r="B18" s="19"/>
      <c r="AR18" s="19"/>
      <c r="BE18" s="179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79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79"/>
      <c r="BS20" s="16" t="s">
        <v>30</v>
      </c>
    </row>
    <row r="21" spans="2:71" ht="6.95" customHeight="1">
      <c r="B21" s="19"/>
      <c r="AR21" s="19"/>
      <c r="BE21" s="179"/>
    </row>
    <row r="22" spans="2:71" ht="12" customHeight="1">
      <c r="B22" s="19"/>
      <c r="D22" s="26" t="s">
        <v>32</v>
      </c>
      <c r="AR22" s="19"/>
      <c r="BE22" s="179"/>
    </row>
    <row r="23" spans="2:71" ht="16.5" customHeight="1">
      <c r="B23" s="19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9"/>
      <c r="BE23" s="179"/>
    </row>
    <row r="24" spans="2:71" ht="6.95" customHeight="1">
      <c r="B24" s="19"/>
      <c r="AR24" s="19"/>
      <c r="BE24" s="17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79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7">
        <f>ROUND(AG94,2)</f>
        <v>0</v>
      </c>
      <c r="AL26" s="188"/>
      <c r="AM26" s="188"/>
      <c r="AN26" s="188"/>
      <c r="AO26" s="188"/>
      <c r="AR26" s="31"/>
      <c r="BE26" s="179"/>
    </row>
    <row r="27" spans="2:71" s="1" customFormat="1" ht="6.95" customHeight="1">
      <c r="B27" s="31"/>
      <c r="AR27" s="31"/>
      <c r="BE27" s="179"/>
    </row>
    <row r="28" spans="2:71" s="1" customFormat="1" ht="12.75">
      <c r="B28" s="31"/>
      <c r="L28" s="189" t="s">
        <v>34</v>
      </c>
      <c r="M28" s="189"/>
      <c r="N28" s="189"/>
      <c r="O28" s="189"/>
      <c r="P28" s="189"/>
      <c r="W28" s="189" t="s">
        <v>35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36</v>
      </c>
      <c r="AL28" s="189"/>
      <c r="AM28" s="189"/>
      <c r="AN28" s="189"/>
      <c r="AO28" s="189"/>
      <c r="AR28" s="31"/>
      <c r="BE28" s="179"/>
    </row>
    <row r="29" spans="2:71" s="2" customFormat="1" ht="14.45" customHeight="1">
      <c r="B29" s="35"/>
      <c r="D29" s="26" t="s">
        <v>37</v>
      </c>
      <c r="F29" s="26" t="s">
        <v>38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80"/>
    </row>
    <row r="30" spans="2:71" s="2" customFormat="1" ht="14.45" customHeight="1">
      <c r="B30" s="35"/>
      <c r="F30" s="26" t="s">
        <v>39</v>
      </c>
      <c r="L30" s="192">
        <v>0.12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80"/>
    </row>
    <row r="31" spans="2:71" s="2" customFormat="1" ht="14.45" hidden="1" customHeight="1">
      <c r="B31" s="35"/>
      <c r="F31" s="26" t="s">
        <v>40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80"/>
    </row>
    <row r="32" spans="2:71" s="2" customFormat="1" ht="14.45" hidden="1" customHeight="1">
      <c r="B32" s="35"/>
      <c r="F32" s="26" t="s">
        <v>41</v>
      </c>
      <c r="L32" s="192">
        <v>0.12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80"/>
    </row>
    <row r="33" spans="2:57" s="2" customFormat="1" ht="14.45" hidden="1" customHeight="1">
      <c r="B33" s="35"/>
      <c r="F33" s="26" t="s">
        <v>42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80"/>
    </row>
    <row r="34" spans="2:57" s="1" customFormat="1" ht="6.95" customHeight="1">
      <c r="B34" s="31"/>
      <c r="AR34" s="31"/>
      <c r="BE34" s="179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3" t="s">
        <v>45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5">
        <f>SUM(AK26:AK33)</f>
        <v>0</v>
      </c>
      <c r="AL35" s="194"/>
      <c r="AM35" s="194"/>
      <c r="AN35" s="194"/>
      <c r="AO35" s="19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52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N18752</v>
      </c>
      <c r="AR84" s="47"/>
    </row>
    <row r="85" spans="1:90" s="4" customFormat="1" ht="36.950000000000003" customHeight="1">
      <c r="B85" s="48"/>
      <c r="C85" s="49" t="s">
        <v>16</v>
      </c>
      <c r="L85" s="197" t="str">
        <f>K6</f>
        <v>Benešov - chodník ul. Na Spořilově úsek TS - ul. Ladova - obnova povrchu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9" t="str">
        <f>IF(AN8= "","",AN8)</f>
        <v>8. 2. 2024</v>
      </c>
      <c r="AN87" s="199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00" t="str">
        <f>IF(E17="","",E17)</f>
        <v xml:space="preserve"> </v>
      </c>
      <c r="AN89" s="201"/>
      <c r="AO89" s="201"/>
      <c r="AP89" s="201"/>
      <c r="AR89" s="31"/>
      <c r="AS89" s="202" t="s">
        <v>53</v>
      </c>
      <c r="AT89" s="20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00" t="str">
        <f>IF(E20="","",E20)</f>
        <v xml:space="preserve"> </v>
      </c>
      <c r="AN90" s="201"/>
      <c r="AO90" s="201"/>
      <c r="AP90" s="201"/>
      <c r="AR90" s="31"/>
      <c r="AS90" s="204"/>
      <c r="AT90" s="205"/>
      <c r="BD90" s="55"/>
    </row>
    <row r="91" spans="1:90" s="1" customFormat="1" ht="10.9" customHeight="1">
      <c r="B91" s="31"/>
      <c r="AR91" s="31"/>
      <c r="AS91" s="204"/>
      <c r="AT91" s="205"/>
      <c r="BD91" s="55"/>
    </row>
    <row r="92" spans="1:90" s="1" customFormat="1" ht="29.25" customHeight="1">
      <c r="B92" s="31"/>
      <c r="C92" s="206" t="s">
        <v>54</v>
      </c>
      <c r="D92" s="207"/>
      <c r="E92" s="207"/>
      <c r="F92" s="207"/>
      <c r="G92" s="207"/>
      <c r="H92" s="56"/>
      <c r="I92" s="208" t="s">
        <v>55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56</v>
      </c>
      <c r="AH92" s="207"/>
      <c r="AI92" s="207"/>
      <c r="AJ92" s="207"/>
      <c r="AK92" s="207"/>
      <c r="AL92" s="207"/>
      <c r="AM92" s="207"/>
      <c r="AN92" s="208" t="s">
        <v>57</v>
      </c>
      <c r="AO92" s="207"/>
      <c r="AP92" s="210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0" s="6" customFormat="1" ht="37.5" customHeight="1">
      <c r="A95" s="72" t="s">
        <v>76</v>
      </c>
      <c r="B95" s="73"/>
      <c r="C95" s="74"/>
      <c r="D95" s="213" t="s">
        <v>14</v>
      </c>
      <c r="E95" s="213"/>
      <c r="F95" s="213"/>
      <c r="G95" s="213"/>
      <c r="H95" s="213"/>
      <c r="I95" s="75"/>
      <c r="J95" s="213" t="s">
        <v>17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'N2 - Benešov - chodní...'!J28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6" t="s">
        <v>77</v>
      </c>
      <c r="AR95" s="73"/>
      <c r="AS95" s="77">
        <v>0</v>
      </c>
      <c r="AT95" s="78">
        <f>ROUND(SUM(AV95:AW95),2)</f>
        <v>0</v>
      </c>
      <c r="AU95" s="79">
        <f>'N2 - Benešov - chodní...'!P120</f>
        <v>0</v>
      </c>
      <c r="AV95" s="78">
        <f>'N2 - Benešov - chodní...'!J31</f>
        <v>0</v>
      </c>
      <c r="AW95" s="78">
        <f>'N2 - Benešov - chodní...'!J32</f>
        <v>0</v>
      </c>
      <c r="AX95" s="78">
        <f>'N2 - Benešov - chodní...'!J33</f>
        <v>0</v>
      </c>
      <c r="AY95" s="78">
        <f>'N2 - Benešov - chodní...'!J34</f>
        <v>0</v>
      </c>
      <c r="AZ95" s="78">
        <f>'N2 - Benešov - chodní...'!F31</f>
        <v>0</v>
      </c>
      <c r="BA95" s="78">
        <f>'N2 - Benešov - chodní...'!F32</f>
        <v>0</v>
      </c>
      <c r="BB95" s="78">
        <f>'N2 - Benešov - chodní...'!F33</f>
        <v>0</v>
      </c>
      <c r="BC95" s="78">
        <f>'N2 - Benešov - chodní...'!F34</f>
        <v>0</v>
      </c>
      <c r="BD95" s="80">
        <f>'N2 - Benešov - chodní...'!F35</f>
        <v>0</v>
      </c>
      <c r="BT95" s="81" t="s">
        <v>78</v>
      </c>
      <c r="BU95" s="81" t="s">
        <v>79</v>
      </c>
      <c r="BV95" s="81" t="s">
        <v>74</v>
      </c>
      <c r="BW95" s="81" t="s">
        <v>5</v>
      </c>
      <c r="BX95" s="81" t="s">
        <v>75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FIGiLchVCJBHIo/JWAyB6WUcmnHBK7r091s1FiW0NFK9R9tC4zAg1amQXSikWhbG60RxojpelqcNrfndv94l6A==" saltValue="iVboVxqBRN5zaWmECEzyqLIG1a20HaA4OdvK7S1tvCvQJiwdnHPEp2ygQCWPE5qYM8WuBEAbKcSvTCDOXs648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52 - Benešov - chod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3"/>
  <sheetViews>
    <sheetView showGridLines="0" tabSelected="1" workbookViewId="0">
      <selection activeCell="F37" sqref="F3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82" t="s">
        <v>10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30" customHeight="1">
      <c r="B7" s="31"/>
      <c r="E7" s="197" t="s">
        <v>17</v>
      </c>
      <c r="F7" s="216"/>
      <c r="G7" s="216"/>
      <c r="H7" s="216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8. 2. 2024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24</v>
      </c>
      <c r="I12" s="26" t="s">
        <v>25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25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17" t="str">
        <f>'Rekapitulace stavby'!E14</f>
        <v>Vyplň údaj</v>
      </c>
      <c r="F16" s="181"/>
      <c r="G16" s="181"/>
      <c r="H16" s="181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25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25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32</v>
      </c>
      <c r="L24" s="31"/>
    </row>
    <row r="25" spans="2:12" s="7" customFormat="1" ht="16.5" customHeight="1">
      <c r="B25" s="83"/>
      <c r="E25" s="186" t="s">
        <v>1</v>
      </c>
      <c r="F25" s="186"/>
      <c r="G25" s="186"/>
      <c r="H25" s="186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33</v>
      </c>
      <c r="J28" s="65">
        <f>ROUND(J120,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>
      <c r="B31" s="31"/>
      <c r="D31" s="54" t="s">
        <v>37</v>
      </c>
      <c r="E31" s="26" t="s">
        <v>38</v>
      </c>
      <c r="F31" s="85">
        <f>ROUND((SUM(BE120:BE222)),  2)</f>
        <v>0</v>
      </c>
      <c r="I31" s="86">
        <v>0.21</v>
      </c>
      <c r="J31" s="85">
        <f>ROUND(((SUM(BE120:BE222))*I31),  2)</f>
        <v>0</v>
      </c>
      <c r="L31" s="31"/>
    </row>
    <row r="32" spans="2:12" s="1" customFormat="1" ht="14.45" customHeight="1">
      <c r="B32" s="31"/>
      <c r="E32" s="26" t="s">
        <v>39</v>
      </c>
      <c r="F32" s="85">
        <f>ROUND((SUM(BF120:BF222)),  2)</f>
        <v>0</v>
      </c>
      <c r="I32" s="86">
        <v>0.12</v>
      </c>
      <c r="J32" s="85">
        <f>ROUND(((SUM(BF120:BF222))*I32),  2)</f>
        <v>0</v>
      </c>
      <c r="L32" s="31"/>
    </row>
    <row r="33" spans="2:12" s="1" customFormat="1" ht="14.45" hidden="1" customHeight="1">
      <c r="B33" s="31"/>
      <c r="E33" s="26" t="s">
        <v>40</v>
      </c>
      <c r="F33" s="85">
        <f>ROUND((SUM(BG120:BG222)),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41</v>
      </c>
      <c r="F34" s="85">
        <f>ROUND((SUM(BH120:BH222)),  2)</f>
        <v>0</v>
      </c>
      <c r="I34" s="86">
        <v>0.12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42</v>
      </c>
      <c r="F35" s="85">
        <f>ROUND((SUM(BI120:BI222)), 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82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30" hidden="1" customHeight="1">
      <c r="B85" s="31"/>
      <c r="E85" s="197" t="str">
        <f>E7</f>
        <v>Benešov - chodník ul. Na Spořilově úsek TS - ul. Ladova - obnova povrchu</v>
      </c>
      <c r="F85" s="216"/>
      <c r="G85" s="216"/>
      <c r="H85" s="216"/>
      <c r="L85" s="31"/>
    </row>
    <row r="86" spans="2:47" s="1" customFormat="1" ht="6.95" hidden="1" customHeight="1">
      <c r="B86" s="31"/>
      <c r="L86" s="31"/>
    </row>
    <row r="87" spans="2:47" s="1" customFormat="1" ht="12" hidden="1" customHeight="1">
      <c r="B87" s="31"/>
      <c r="C87" s="26" t="s">
        <v>20</v>
      </c>
      <c r="F87" s="24" t="str">
        <f>F10</f>
        <v xml:space="preserve"> </v>
      </c>
      <c r="I87" s="26" t="s">
        <v>22</v>
      </c>
      <c r="J87" s="51" t="str">
        <f>IF(J10="","",J10)</f>
        <v>8. 2. 2024</v>
      </c>
      <c r="L87" s="31"/>
    </row>
    <row r="88" spans="2:47" s="1" customFormat="1" ht="6.95" hidden="1" customHeight="1">
      <c r="B88" s="31"/>
      <c r="L88" s="31"/>
    </row>
    <row r="89" spans="2:47" s="1" customFormat="1" ht="15.2" hidden="1" customHeight="1">
      <c r="B89" s="31"/>
      <c r="C89" s="26" t="s">
        <v>24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hidden="1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hidden="1" customHeight="1">
      <c r="B91" s="31"/>
      <c r="L91" s="31"/>
    </row>
    <row r="92" spans="2:47" s="1" customFormat="1" ht="29.25" hidden="1" customHeight="1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hidden="1" customHeight="1">
      <c r="B93" s="31"/>
      <c r="L93" s="31"/>
    </row>
    <row r="94" spans="2:47" s="1" customFormat="1" ht="22.9" hidden="1" customHeight="1">
      <c r="B94" s="31"/>
      <c r="C94" s="97" t="s">
        <v>85</v>
      </c>
      <c r="J94" s="65">
        <f>J120</f>
        <v>0</v>
      </c>
      <c r="L94" s="31"/>
      <c r="AU94" s="16" t="s">
        <v>86</v>
      </c>
    </row>
    <row r="95" spans="2:47" s="8" customFormat="1" ht="24.95" hidden="1" customHeight="1">
      <c r="B95" s="98"/>
      <c r="D95" s="99" t="s">
        <v>87</v>
      </c>
      <c r="E95" s="100"/>
      <c r="F95" s="100"/>
      <c r="G95" s="100"/>
      <c r="H95" s="100"/>
      <c r="I95" s="100"/>
      <c r="J95" s="101">
        <f>J121</f>
        <v>0</v>
      </c>
      <c r="L95" s="98"/>
    </row>
    <row r="96" spans="2:47" s="9" customFormat="1" ht="19.899999999999999" hidden="1" customHeight="1">
      <c r="B96" s="102"/>
      <c r="D96" s="103" t="s">
        <v>88</v>
      </c>
      <c r="E96" s="104"/>
      <c r="F96" s="104"/>
      <c r="G96" s="104"/>
      <c r="H96" s="104"/>
      <c r="I96" s="104"/>
      <c r="J96" s="105">
        <f>J122</f>
        <v>0</v>
      </c>
      <c r="L96" s="102"/>
    </row>
    <row r="97" spans="2:12" s="9" customFormat="1" ht="19.899999999999999" hidden="1" customHeight="1">
      <c r="B97" s="102"/>
      <c r="D97" s="103" t="s">
        <v>89</v>
      </c>
      <c r="E97" s="104"/>
      <c r="F97" s="104"/>
      <c r="G97" s="104"/>
      <c r="H97" s="104"/>
      <c r="I97" s="104"/>
      <c r="J97" s="105">
        <f>J156</f>
        <v>0</v>
      </c>
      <c r="L97" s="102"/>
    </row>
    <row r="98" spans="2:12" s="9" customFormat="1" ht="19.899999999999999" hidden="1" customHeight="1">
      <c r="B98" s="102"/>
      <c r="D98" s="103" t="s">
        <v>90</v>
      </c>
      <c r="E98" s="104"/>
      <c r="F98" s="104"/>
      <c r="G98" s="104"/>
      <c r="H98" s="104"/>
      <c r="I98" s="104"/>
      <c r="J98" s="105">
        <f>J179</f>
        <v>0</v>
      </c>
      <c r="L98" s="102"/>
    </row>
    <row r="99" spans="2:12" s="9" customFormat="1" ht="19.899999999999999" hidden="1" customHeight="1">
      <c r="B99" s="102"/>
      <c r="D99" s="103" t="s">
        <v>91</v>
      </c>
      <c r="E99" s="104"/>
      <c r="F99" s="104"/>
      <c r="G99" s="104"/>
      <c r="H99" s="104"/>
      <c r="I99" s="104"/>
      <c r="J99" s="105">
        <f>J182</f>
        <v>0</v>
      </c>
      <c r="L99" s="102"/>
    </row>
    <row r="100" spans="2:12" s="9" customFormat="1" ht="19.899999999999999" hidden="1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J207</f>
        <v>0</v>
      </c>
      <c r="L100" s="102"/>
    </row>
    <row r="101" spans="2:12" s="9" customFormat="1" ht="19.899999999999999" hidden="1" customHeight="1">
      <c r="B101" s="102"/>
      <c r="D101" s="103" t="s">
        <v>93</v>
      </c>
      <c r="E101" s="104"/>
      <c r="F101" s="104"/>
      <c r="G101" s="104"/>
      <c r="H101" s="104"/>
      <c r="I101" s="104"/>
      <c r="J101" s="105">
        <f>J217</f>
        <v>0</v>
      </c>
      <c r="L101" s="102"/>
    </row>
    <row r="102" spans="2:12" s="8" customFormat="1" ht="24.95" hidden="1" customHeight="1">
      <c r="B102" s="98"/>
      <c r="D102" s="99" t="s">
        <v>94</v>
      </c>
      <c r="E102" s="100"/>
      <c r="F102" s="100"/>
      <c r="G102" s="100"/>
      <c r="H102" s="100"/>
      <c r="I102" s="100"/>
      <c r="J102" s="101">
        <f>J219</f>
        <v>0</v>
      </c>
      <c r="L102" s="98"/>
    </row>
    <row r="103" spans="2:12" s="1" customFormat="1" ht="21.75" hidden="1" customHeight="1">
      <c r="B103" s="31"/>
      <c r="L103" s="31"/>
    </row>
    <row r="104" spans="2:12" s="1" customFormat="1" ht="6.95" hidden="1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5" spans="2:12" ht="11.25" hidden="1"/>
    <row r="106" spans="2:12" ht="11.25" hidden="1"/>
    <row r="107" spans="2:12" ht="11.25" hidden="1"/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95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30" customHeight="1">
      <c r="B112" s="31"/>
      <c r="E112" s="197" t="str">
        <f>E7</f>
        <v>Benešov - chodník ul. Na Spořilově úsek TS - ul. Ladova - obnova povrchu</v>
      </c>
      <c r="F112" s="216"/>
      <c r="G112" s="216"/>
      <c r="H112" s="216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F10</f>
        <v xml:space="preserve"> </v>
      </c>
      <c r="I114" s="26" t="s">
        <v>22</v>
      </c>
      <c r="J114" s="51" t="str">
        <f>IF(J10="","",J10)</f>
        <v>8. 2. 2024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E13</f>
        <v xml:space="preserve"> </v>
      </c>
      <c r="I116" s="26" t="s">
        <v>29</v>
      </c>
      <c r="J116" s="29" t="str">
        <f>E19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IF(E16="","",E16)</f>
        <v>Vyplň údaj</v>
      </c>
      <c r="I117" s="26" t="s">
        <v>31</v>
      </c>
      <c r="J117" s="29" t="str">
        <f>E22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06"/>
      <c r="C119" s="107" t="s">
        <v>96</v>
      </c>
      <c r="D119" s="108" t="s">
        <v>58</v>
      </c>
      <c r="E119" s="108" t="s">
        <v>54</v>
      </c>
      <c r="F119" s="108" t="s">
        <v>55</v>
      </c>
      <c r="G119" s="108" t="s">
        <v>97</v>
      </c>
      <c r="H119" s="108" t="s">
        <v>98</v>
      </c>
      <c r="I119" s="108" t="s">
        <v>99</v>
      </c>
      <c r="J119" s="109" t="s">
        <v>84</v>
      </c>
      <c r="K119" s="110" t="s">
        <v>100</v>
      </c>
      <c r="L119" s="106"/>
      <c r="M119" s="58" t="s">
        <v>1</v>
      </c>
      <c r="N119" s="59" t="s">
        <v>37</v>
      </c>
      <c r="O119" s="59" t="s">
        <v>101</v>
      </c>
      <c r="P119" s="59" t="s">
        <v>102</v>
      </c>
      <c r="Q119" s="59" t="s">
        <v>103</v>
      </c>
      <c r="R119" s="59" t="s">
        <v>104</v>
      </c>
      <c r="S119" s="59" t="s">
        <v>105</v>
      </c>
      <c r="T119" s="60" t="s">
        <v>106</v>
      </c>
    </row>
    <row r="120" spans="2:65" s="1" customFormat="1" ht="22.9" customHeight="1">
      <c r="B120" s="31"/>
      <c r="C120" s="63" t="s">
        <v>107</v>
      </c>
      <c r="J120" s="111">
        <f>BK120</f>
        <v>0</v>
      </c>
      <c r="L120" s="31"/>
      <c r="M120" s="61"/>
      <c r="N120" s="52"/>
      <c r="O120" s="52"/>
      <c r="P120" s="112">
        <f>P121+P219</f>
        <v>0</v>
      </c>
      <c r="Q120" s="52"/>
      <c r="R120" s="112">
        <f>R121+R219</f>
        <v>175.24511340000001</v>
      </c>
      <c r="S120" s="52"/>
      <c r="T120" s="113">
        <f>T121+T219</f>
        <v>151.30300000000003</v>
      </c>
      <c r="AT120" s="16" t="s">
        <v>72</v>
      </c>
      <c r="AU120" s="16" t="s">
        <v>86</v>
      </c>
      <c r="BK120" s="114">
        <f>BK121+BK219</f>
        <v>0</v>
      </c>
    </row>
    <row r="121" spans="2:65" s="11" customFormat="1" ht="25.9" customHeight="1">
      <c r="B121" s="115"/>
      <c r="D121" s="116" t="s">
        <v>72</v>
      </c>
      <c r="E121" s="117" t="s">
        <v>108</v>
      </c>
      <c r="F121" s="117" t="s">
        <v>109</v>
      </c>
      <c r="I121" s="118"/>
      <c r="J121" s="119">
        <f>BK121</f>
        <v>0</v>
      </c>
      <c r="L121" s="115"/>
      <c r="M121" s="120"/>
      <c r="P121" s="121">
        <f>P122+P156+P179+P182+P207+P217</f>
        <v>0</v>
      </c>
      <c r="R121" s="121">
        <f>R122+R156+R179+R182+R207+R217</f>
        <v>175.24511340000001</v>
      </c>
      <c r="T121" s="122">
        <f>T122+T156+T179+T182+T207+T217</f>
        <v>151.30300000000003</v>
      </c>
      <c r="AR121" s="116" t="s">
        <v>78</v>
      </c>
      <c r="AT121" s="123" t="s">
        <v>72</v>
      </c>
      <c r="AU121" s="123" t="s">
        <v>73</v>
      </c>
      <c r="AY121" s="116" t="s">
        <v>110</v>
      </c>
      <c r="BK121" s="124">
        <f>BK122+BK156+BK179+BK182+BK207+BK217</f>
        <v>0</v>
      </c>
    </row>
    <row r="122" spans="2:65" s="11" customFormat="1" ht="22.9" customHeight="1">
      <c r="B122" s="115"/>
      <c r="D122" s="116" t="s">
        <v>72</v>
      </c>
      <c r="E122" s="125" t="s">
        <v>78</v>
      </c>
      <c r="F122" s="125" t="s">
        <v>111</v>
      </c>
      <c r="I122" s="118"/>
      <c r="J122" s="126">
        <f>BK122</f>
        <v>0</v>
      </c>
      <c r="L122" s="115"/>
      <c r="M122" s="120"/>
      <c r="P122" s="121">
        <f>SUM(P123:P155)</f>
        <v>0</v>
      </c>
      <c r="R122" s="121">
        <f>SUM(R123:R155)</f>
        <v>17.213000000000001</v>
      </c>
      <c r="T122" s="122">
        <f>SUM(T123:T155)</f>
        <v>151.00300000000001</v>
      </c>
      <c r="AR122" s="116" t="s">
        <v>78</v>
      </c>
      <c r="AT122" s="123" t="s">
        <v>72</v>
      </c>
      <c r="AU122" s="123" t="s">
        <v>78</v>
      </c>
      <c r="AY122" s="116" t="s">
        <v>110</v>
      </c>
      <c r="BK122" s="124">
        <f>SUM(BK123:BK155)</f>
        <v>0</v>
      </c>
    </row>
    <row r="123" spans="2:65" s="1" customFormat="1" ht="16.5" customHeight="1">
      <c r="B123" s="31"/>
      <c r="C123" s="127" t="s">
        <v>78</v>
      </c>
      <c r="D123" s="127" t="s">
        <v>112</v>
      </c>
      <c r="E123" s="128" t="s">
        <v>113</v>
      </c>
      <c r="F123" s="129" t="s">
        <v>114</v>
      </c>
      <c r="G123" s="130" t="s">
        <v>115</v>
      </c>
      <c r="H123" s="131">
        <v>66.95</v>
      </c>
      <c r="I123" s="132"/>
      <c r="J123" s="133">
        <f>ROUND(I123*H123,2)</f>
        <v>0</v>
      </c>
      <c r="K123" s="134"/>
      <c r="L123" s="31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0.22</v>
      </c>
      <c r="T123" s="138">
        <f>S123*H123</f>
        <v>14.729000000000001</v>
      </c>
      <c r="AR123" s="139" t="s">
        <v>116</v>
      </c>
      <c r="AT123" s="139" t="s">
        <v>112</v>
      </c>
      <c r="AU123" s="139" t="s">
        <v>80</v>
      </c>
      <c r="AY123" s="16" t="s">
        <v>110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78</v>
      </c>
      <c r="BK123" s="140">
        <f>ROUND(I123*H123,2)</f>
        <v>0</v>
      </c>
      <c r="BL123" s="16" t="s">
        <v>116</v>
      </c>
      <c r="BM123" s="139" t="s">
        <v>117</v>
      </c>
    </row>
    <row r="124" spans="2:65" s="12" customFormat="1" ht="11.25">
      <c r="B124" s="141"/>
      <c r="D124" s="142" t="s">
        <v>118</v>
      </c>
      <c r="E124" s="143" t="s">
        <v>1</v>
      </c>
      <c r="F124" s="144" t="s">
        <v>119</v>
      </c>
      <c r="H124" s="145">
        <v>64.150000000000006</v>
      </c>
      <c r="I124" s="146"/>
      <c r="L124" s="141"/>
      <c r="M124" s="147"/>
      <c r="T124" s="148"/>
      <c r="AT124" s="143" t="s">
        <v>118</v>
      </c>
      <c r="AU124" s="143" t="s">
        <v>80</v>
      </c>
      <c r="AV124" s="12" t="s">
        <v>80</v>
      </c>
      <c r="AW124" s="12" t="s">
        <v>30</v>
      </c>
      <c r="AX124" s="12" t="s">
        <v>73</v>
      </c>
      <c r="AY124" s="143" t="s">
        <v>110</v>
      </c>
    </row>
    <row r="125" spans="2:65" s="12" customFormat="1" ht="11.25">
      <c r="B125" s="141"/>
      <c r="D125" s="142" t="s">
        <v>118</v>
      </c>
      <c r="E125" s="143" t="s">
        <v>1</v>
      </c>
      <c r="F125" s="144" t="s">
        <v>120</v>
      </c>
      <c r="H125" s="145">
        <v>2.8</v>
      </c>
      <c r="I125" s="146"/>
      <c r="L125" s="141"/>
      <c r="M125" s="147"/>
      <c r="T125" s="148"/>
      <c r="AT125" s="143" t="s">
        <v>118</v>
      </c>
      <c r="AU125" s="143" t="s">
        <v>80</v>
      </c>
      <c r="AV125" s="12" t="s">
        <v>80</v>
      </c>
      <c r="AW125" s="12" t="s">
        <v>30</v>
      </c>
      <c r="AX125" s="12" t="s">
        <v>73</v>
      </c>
      <c r="AY125" s="143" t="s">
        <v>110</v>
      </c>
    </row>
    <row r="126" spans="2:65" s="13" customFormat="1" ht="11.25">
      <c r="B126" s="149"/>
      <c r="D126" s="142" t="s">
        <v>118</v>
      </c>
      <c r="E126" s="150" t="s">
        <v>1</v>
      </c>
      <c r="F126" s="151" t="s">
        <v>121</v>
      </c>
      <c r="H126" s="152">
        <v>66.95</v>
      </c>
      <c r="I126" s="153"/>
      <c r="L126" s="149"/>
      <c r="M126" s="154"/>
      <c r="T126" s="155"/>
      <c r="AT126" s="150" t="s">
        <v>118</v>
      </c>
      <c r="AU126" s="150" t="s">
        <v>80</v>
      </c>
      <c r="AV126" s="13" t="s">
        <v>116</v>
      </c>
      <c r="AW126" s="13" t="s">
        <v>30</v>
      </c>
      <c r="AX126" s="13" t="s">
        <v>78</v>
      </c>
      <c r="AY126" s="150" t="s">
        <v>110</v>
      </c>
    </row>
    <row r="127" spans="2:65" s="1" customFormat="1" ht="33" customHeight="1">
      <c r="B127" s="31"/>
      <c r="C127" s="127" t="s">
        <v>80</v>
      </c>
      <c r="D127" s="127" t="s">
        <v>112</v>
      </c>
      <c r="E127" s="128" t="s">
        <v>122</v>
      </c>
      <c r="F127" s="129" t="s">
        <v>123</v>
      </c>
      <c r="G127" s="130" t="s">
        <v>115</v>
      </c>
      <c r="H127" s="131">
        <v>153.30000000000001</v>
      </c>
      <c r="I127" s="132"/>
      <c r="J127" s="133">
        <f>ROUND(I127*H127,2)</f>
        <v>0</v>
      </c>
      <c r="K127" s="134"/>
      <c r="L127" s="31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0.44</v>
      </c>
      <c r="T127" s="138">
        <f>S127*H127</f>
        <v>67.452000000000012</v>
      </c>
      <c r="AR127" s="139" t="s">
        <v>116</v>
      </c>
      <c r="AT127" s="139" t="s">
        <v>112</v>
      </c>
      <c r="AU127" s="139" t="s">
        <v>80</v>
      </c>
      <c r="AY127" s="16" t="s">
        <v>110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6" t="s">
        <v>78</v>
      </c>
      <c r="BK127" s="140">
        <f>ROUND(I127*H127,2)</f>
        <v>0</v>
      </c>
      <c r="BL127" s="16" t="s">
        <v>116</v>
      </c>
      <c r="BM127" s="139" t="s">
        <v>124</v>
      </c>
    </row>
    <row r="128" spans="2:65" s="1" customFormat="1" ht="24.2" customHeight="1">
      <c r="B128" s="31"/>
      <c r="C128" s="127" t="s">
        <v>125</v>
      </c>
      <c r="D128" s="127" t="s">
        <v>112</v>
      </c>
      <c r="E128" s="128" t="s">
        <v>126</v>
      </c>
      <c r="F128" s="129" t="s">
        <v>127</v>
      </c>
      <c r="G128" s="130" t="s">
        <v>115</v>
      </c>
      <c r="H128" s="131">
        <v>153.30000000000001</v>
      </c>
      <c r="I128" s="132"/>
      <c r="J128" s="133">
        <f>ROUND(I128*H128,2)</f>
        <v>0</v>
      </c>
      <c r="K128" s="134"/>
      <c r="L128" s="31"/>
      <c r="M128" s="135" t="s">
        <v>1</v>
      </c>
      <c r="N128" s="136" t="s">
        <v>38</v>
      </c>
      <c r="P128" s="137">
        <f>O128*H128</f>
        <v>0</v>
      </c>
      <c r="Q128" s="137">
        <v>0</v>
      </c>
      <c r="R128" s="137">
        <f>Q128*H128</f>
        <v>0</v>
      </c>
      <c r="S128" s="137">
        <v>0.22</v>
      </c>
      <c r="T128" s="138">
        <f>S128*H128</f>
        <v>33.726000000000006</v>
      </c>
      <c r="AR128" s="139" t="s">
        <v>116</v>
      </c>
      <c r="AT128" s="139" t="s">
        <v>112</v>
      </c>
      <c r="AU128" s="139" t="s">
        <v>80</v>
      </c>
      <c r="AY128" s="16" t="s">
        <v>110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6" t="s">
        <v>78</v>
      </c>
      <c r="BK128" s="140">
        <f>ROUND(I128*H128,2)</f>
        <v>0</v>
      </c>
      <c r="BL128" s="16" t="s">
        <v>116</v>
      </c>
      <c r="BM128" s="139" t="s">
        <v>128</v>
      </c>
    </row>
    <row r="129" spans="2:65" s="1" customFormat="1" ht="16.5" customHeight="1">
      <c r="B129" s="31"/>
      <c r="C129" s="127" t="s">
        <v>116</v>
      </c>
      <c r="D129" s="127" t="s">
        <v>112</v>
      </c>
      <c r="E129" s="128" t="s">
        <v>129</v>
      </c>
      <c r="F129" s="129" t="s">
        <v>130</v>
      </c>
      <c r="G129" s="130" t="s">
        <v>131</v>
      </c>
      <c r="H129" s="131">
        <v>171.2</v>
      </c>
      <c r="I129" s="132"/>
      <c r="J129" s="133">
        <f>ROUND(I129*H129,2)</f>
        <v>0</v>
      </c>
      <c r="K129" s="134"/>
      <c r="L129" s="31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0.20499999999999999</v>
      </c>
      <c r="T129" s="138">
        <f>S129*H129</f>
        <v>35.095999999999997</v>
      </c>
      <c r="AR129" s="139" t="s">
        <v>116</v>
      </c>
      <c r="AT129" s="139" t="s">
        <v>112</v>
      </c>
      <c r="AU129" s="139" t="s">
        <v>80</v>
      </c>
      <c r="AY129" s="16" t="s">
        <v>110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6" t="s">
        <v>78</v>
      </c>
      <c r="BK129" s="140">
        <f>ROUND(I129*H129,2)</f>
        <v>0</v>
      </c>
      <c r="BL129" s="16" t="s">
        <v>116</v>
      </c>
      <c r="BM129" s="139" t="s">
        <v>132</v>
      </c>
    </row>
    <row r="130" spans="2:65" s="12" customFormat="1" ht="11.25">
      <c r="B130" s="141"/>
      <c r="D130" s="142" t="s">
        <v>118</v>
      </c>
      <c r="E130" s="143" t="s">
        <v>1</v>
      </c>
      <c r="F130" s="144" t="s">
        <v>133</v>
      </c>
      <c r="H130" s="145">
        <v>50.9</v>
      </c>
      <c r="I130" s="146"/>
      <c r="L130" s="141"/>
      <c r="M130" s="147"/>
      <c r="T130" s="148"/>
      <c r="AT130" s="143" t="s">
        <v>118</v>
      </c>
      <c r="AU130" s="143" t="s">
        <v>80</v>
      </c>
      <c r="AV130" s="12" t="s">
        <v>80</v>
      </c>
      <c r="AW130" s="12" t="s">
        <v>30</v>
      </c>
      <c r="AX130" s="12" t="s">
        <v>73</v>
      </c>
      <c r="AY130" s="143" t="s">
        <v>110</v>
      </c>
    </row>
    <row r="131" spans="2:65" s="12" customFormat="1" ht="11.25">
      <c r="B131" s="141"/>
      <c r="D131" s="142" t="s">
        <v>118</v>
      </c>
      <c r="E131" s="143" t="s">
        <v>1</v>
      </c>
      <c r="F131" s="144" t="s">
        <v>134</v>
      </c>
      <c r="H131" s="145">
        <v>120.3</v>
      </c>
      <c r="I131" s="146"/>
      <c r="L131" s="141"/>
      <c r="M131" s="147"/>
      <c r="T131" s="148"/>
      <c r="AT131" s="143" t="s">
        <v>118</v>
      </c>
      <c r="AU131" s="143" t="s">
        <v>80</v>
      </c>
      <c r="AV131" s="12" t="s">
        <v>80</v>
      </c>
      <c r="AW131" s="12" t="s">
        <v>30</v>
      </c>
      <c r="AX131" s="12" t="s">
        <v>73</v>
      </c>
      <c r="AY131" s="143" t="s">
        <v>110</v>
      </c>
    </row>
    <row r="132" spans="2:65" s="13" customFormat="1" ht="11.25">
      <c r="B132" s="149"/>
      <c r="D132" s="142" t="s">
        <v>118</v>
      </c>
      <c r="E132" s="150" t="s">
        <v>1</v>
      </c>
      <c r="F132" s="151" t="s">
        <v>121</v>
      </c>
      <c r="H132" s="152">
        <v>171.2</v>
      </c>
      <c r="I132" s="153"/>
      <c r="L132" s="149"/>
      <c r="M132" s="154"/>
      <c r="T132" s="155"/>
      <c r="AT132" s="150" t="s">
        <v>118</v>
      </c>
      <c r="AU132" s="150" t="s">
        <v>80</v>
      </c>
      <c r="AV132" s="13" t="s">
        <v>116</v>
      </c>
      <c r="AW132" s="13" t="s">
        <v>30</v>
      </c>
      <c r="AX132" s="13" t="s">
        <v>78</v>
      </c>
      <c r="AY132" s="150" t="s">
        <v>110</v>
      </c>
    </row>
    <row r="133" spans="2:65" s="1" customFormat="1" ht="24.2" customHeight="1">
      <c r="B133" s="31"/>
      <c r="C133" s="127" t="s">
        <v>135</v>
      </c>
      <c r="D133" s="127" t="s">
        <v>112</v>
      </c>
      <c r="E133" s="128" t="s">
        <v>136</v>
      </c>
      <c r="F133" s="129" t="s">
        <v>137</v>
      </c>
      <c r="G133" s="130" t="s">
        <v>138</v>
      </c>
      <c r="H133" s="131">
        <v>12.84</v>
      </c>
      <c r="I133" s="132"/>
      <c r="J133" s="133">
        <f>ROUND(I133*H133,2)</f>
        <v>0</v>
      </c>
      <c r="K133" s="134"/>
      <c r="L133" s="31"/>
      <c r="M133" s="135" t="s">
        <v>1</v>
      </c>
      <c r="N133" s="136" t="s">
        <v>38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116</v>
      </c>
      <c r="AT133" s="139" t="s">
        <v>112</v>
      </c>
      <c r="AU133" s="139" t="s">
        <v>80</v>
      </c>
      <c r="AY133" s="16" t="s">
        <v>110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6" t="s">
        <v>78</v>
      </c>
      <c r="BK133" s="140">
        <f>ROUND(I133*H133,2)</f>
        <v>0</v>
      </c>
      <c r="BL133" s="16" t="s">
        <v>116</v>
      </c>
      <c r="BM133" s="139" t="s">
        <v>139</v>
      </c>
    </row>
    <row r="134" spans="2:65" s="12" customFormat="1" ht="11.25">
      <c r="B134" s="141"/>
      <c r="D134" s="142" t="s">
        <v>118</v>
      </c>
      <c r="E134" s="143" t="s">
        <v>1</v>
      </c>
      <c r="F134" s="144" t="s">
        <v>140</v>
      </c>
      <c r="H134" s="145">
        <v>12.84</v>
      </c>
      <c r="I134" s="146"/>
      <c r="L134" s="141"/>
      <c r="M134" s="147"/>
      <c r="T134" s="148"/>
      <c r="AT134" s="143" t="s">
        <v>118</v>
      </c>
      <c r="AU134" s="143" t="s">
        <v>80</v>
      </c>
      <c r="AV134" s="12" t="s">
        <v>80</v>
      </c>
      <c r="AW134" s="12" t="s">
        <v>30</v>
      </c>
      <c r="AX134" s="12" t="s">
        <v>78</v>
      </c>
      <c r="AY134" s="143" t="s">
        <v>110</v>
      </c>
    </row>
    <row r="135" spans="2:65" s="1" customFormat="1" ht="37.9" customHeight="1">
      <c r="B135" s="31"/>
      <c r="C135" s="127" t="s">
        <v>141</v>
      </c>
      <c r="D135" s="127" t="s">
        <v>112</v>
      </c>
      <c r="E135" s="128" t="s">
        <v>142</v>
      </c>
      <c r="F135" s="129" t="s">
        <v>143</v>
      </c>
      <c r="G135" s="130" t="s">
        <v>138</v>
      </c>
      <c r="H135" s="131">
        <v>20.544</v>
      </c>
      <c r="I135" s="132"/>
      <c r="J135" s="133">
        <f>ROUND(I135*H135,2)</f>
        <v>0</v>
      </c>
      <c r="K135" s="134"/>
      <c r="L135" s="31"/>
      <c r="M135" s="135" t="s">
        <v>1</v>
      </c>
      <c r="N135" s="136" t="s">
        <v>38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116</v>
      </c>
      <c r="AT135" s="139" t="s">
        <v>112</v>
      </c>
      <c r="AU135" s="139" t="s">
        <v>80</v>
      </c>
      <c r="AY135" s="16" t="s">
        <v>110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78</v>
      </c>
      <c r="BK135" s="140">
        <f>ROUND(I135*H135,2)</f>
        <v>0</v>
      </c>
      <c r="BL135" s="16" t="s">
        <v>116</v>
      </c>
      <c r="BM135" s="139" t="s">
        <v>144</v>
      </c>
    </row>
    <row r="136" spans="2:65" s="12" customFormat="1" ht="11.25">
      <c r="B136" s="141"/>
      <c r="D136" s="142" t="s">
        <v>118</v>
      </c>
      <c r="E136" s="143" t="s">
        <v>1</v>
      </c>
      <c r="F136" s="144" t="s">
        <v>145</v>
      </c>
      <c r="H136" s="145">
        <v>20.544</v>
      </c>
      <c r="I136" s="146"/>
      <c r="L136" s="141"/>
      <c r="M136" s="147"/>
      <c r="T136" s="148"/>
      <c r="AT136" s="143" t="s">
        <v>118</v>
      </c>
      <c r="AU136" s="143" t="s">
        <v>80</v>
      </c>
      <c r="AV136" s="12" t="s">
        <v>80</v>
      </c>
      <c r="AW136" s="12" t="s">
        <v>30</v>
      </c>
      <c r="AX136" s="12" t="s">
        <v>78</v>
      </c>
      <c r="AY136" s="143" t="s">
        <v>110</v>
      </c>
    </row>
    <row r="137" spans="2:65" s="1" customFormat="1" ht="24.2" customHeight="1">
      <c r="B137" s="31"/>
      <c r="C137" s="127" t="s">
        <v>146</v>
      </c>
      <c r="D137" s="127" t="s">
        <v>112</v>
      </c>
      <c r="E137" s="128" t="s">
        <v>147</v>
      </c>
      <c r="F137" s="129" t="s">
        <v>148</v>
      </c>
      <c r="G137" s="130" t="s">
        <v>138</v>
      </c>
      <c r="H137" s="131">
        <v>33.384</v>
      </c>
      <c r="I137" s="132"/>
      <c r="J137" s="133">
        <f>ROUND(I137*H137,2)</f>
        <v>0</v>
      </c>
      <c r="K137" s="134"/>
      <c r="L137" s="31"/>
      <c r="M137" s="135" t="s">
        <v>1</v>
      </c>
      <c r="N137" s="136" t="s">
        <v>38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116</v>
      </c>
      <c r="AT137" s="139" t="s">
        <v>112</v>
      </c>
      <c r="AU137" s="139" t="s">
        <v>80</v>
      </c>
      <c r="AY137" s="16" t="s">
        <v>110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6" t="s">
        <v>78</v>
      </c>
      <c r="BK137" s="140">
        <f>ROUND(I137*H137,2)</f>
        <v>0</v>
      </c>
      <c r="BL137" s="16" t="s">
        <v>116</v>
      </c>
      <c r="BM137" s="139" t="s">
        <v>149</v>
      </c>
    </row>
    <row r="138" spans="2:65" s="12" customFormat="1" ht="11.25">
      <c r="B138" s="141"/>
      <c r="D138" s="142" t="s">
        <v>118</v>
      </c>
      <c r="E138" s="143" t="s">
        <v>1</v>
      </c>
      <c r="F138" s="144" t="s">
        <v>150</v>
      </c>
      <c r="H138" s="145">
        <v>33.384</v>
      </c>
      <c r="I138" s="146"/>
      <c r="L138" s="141"/>
      <c r="M138" s="147"/>
      <c r="T138" s="148"/>
      <c r="AT138" s="143" t="s">
        <v>118</v>
      </c>
      <c r="AU138" s="143" t="s">
        <v>80</v>
      </c>
      <c r="AV138" s="12" t="s">
        <v>80</v>
      </c>
      <c r="AW138" s="12" t="s">
        <v>30</v>
      </c>
      <c r="AX138" s="12" t="s">
        <v>78</v>
      </c>
      <c r="AY138" s="143" t="s">
        <v>110</v>
      </c>
    </row>
    <row r="139" spans="2:65" s="1" customFormat="1" ht="37.9" customHeight="1">
      <c r="B139" s="31"/>
      <c r="C139" s="127" t="s">
        <v>151</v>
      </c>
      <c r="D139" s="127" t="s">
        <v>112</v>
      </c>
      <c r="E139" s="128" t="s">
        <v>152</v>
      </c>
      <c r="F139" s="129" t="s">
        <v>153</v>
      </c>
      <c r="G139" s="130" t="s">
        <v>138</v>
      </c>
      <c r="H139" s="131">
        <v>33.384</v>
      </c>
      <c r="I139" s="132"/>
      <c r="J139" s="133">
        <f>ROUND(I139*H139,2)</f>
        <v>0</v>
      </c>
      <c r="K139" s="134"/>
      <c r="L139" s="31"/>
      <c r="M139" s="135" t="s">
        <v>1</v>
      </c>
      <c r="N139" s="136" t="s">
        <v>38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116</v>
      </c>
      <c r="AT139" s="139" t="s">
        <v>112</v>
      </c>
      <c r="AU139" s="139" t="s">
        <v>80</v>
      </c>
      <c r="AY139" s="16" t="s">
        <v>110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78</v>
      </c>
      <c r="BK139" s="140">
        <f>ROUND(I139*H139,2)</f>
        <v>0</v>
      </c>
      <c r="BL139" s="16" t="s">
        <v>116</v>
      </c>
      <c r="BM139" s="139" t="s">
        <v>154</v>
      </c>
    </row>
    <row r="140" spans="2:65" s="1" customFormat="1" ht="37.9" customHeight="1">
      <c r="B140" s="31"/>
      <c r="C140" s="127" t="s">
        <v>155</v>
      </c>
      <c r="D140" s="127" t="s">
        <v>112</v>
      </c>
      <c r="E140" s="128" t="s">
        <v>156</v>
      </c>
      <c r="F140" s="129" t="s">
        <v>157</v>
      </c>
      <c r="G140" s="130" t="s">
        <v>138</v>
      </c>
      <c r="H140" s="131">
        <v>267.072</v>
      </c>
      <c r="I140" s="132"/>
      <c r="J140" s="133">
        <f>ROUND(I140*H140,2)</f>
        <v>0</v>
      </c>
      <c r="K140" s="134"/>
      <c r="L140" s="31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116</v>
      </c>
      <c r="AT140" s="139" t="s">
        <v>112</v>
      </c>
      <c r="AU140" s="139" t="s">
        <v>80</v>
      </c>
      <c r="AY140" s="16" t="s">
        <v>110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6" t="s">
        <v>78</v>
      </c>
      <c r="BK140" s="140">
        <f>ROUND(I140*H140,2)</f>
        <v>0</v>
      </c>
      <c r="BL140" s="16" t="s">
        <v>116</v>
      </c>
      <c r="BM140" s="139" t="s">
        <v>158</v>
      </c>
    </row>
    <row r="141" spans="2:65" s="12" customFormat="1" ht="11.25">
      <c r="B141" s="141"/>
      <c r="D141" s="142" t="s">
        <v>118</v>
      </c>
      <c r="E141" s="143" t="s">
        <v>1</v>
      </c>
      <c r="F141" s="144" t="s">
        <v>159</v>
      </c>
      <c r="H141" s="145">
        <v>267.072</v>
      </c>
      <c r="I141" s="146"/>
      <c r="L141" s="141"/>
      <c r="M141" s="147"/>
      <c r="T141" s="148"/>
      <c r="AT141" s="143" t="s">
        <v>118</v>
      </c>
      <c r="AU141" s="143" t="s">
        <v>80</v>
      </c>
      <c r="AV141" s="12" t="s">
        <v>80</v>
      </c>
      <c r="AW141" s="12" t="s">
        <v>30</v>
      </c>
      <c r="AX141" s="12" t="s">
        <v>78</v>
      </c>
      <c r="AY141" s="143" t="s">
        <v>110</v>
      </c>
    </row>
    <row r="142" spans="2:65" s="1" customFormat="1" ht="33" customHeight="1">
      <c r="B142" s="31"/>
      <c r="C142" s="127" t="s">
        <v>160</v>
      </c>
      <c r="D142" s="127" t="s">
        <v>112</v>
      </c>
      <c r="E142" s="128" t="s">
        <v>161</v>
      </c>
      <c r="F142" s="129" t="s">
        <v>162</v>
      </c>
      <c r="G142" s="130" t="s">
        <v>163</v>
      </c>
      <c r="H142" s="131">
        <v>73.188000000000002</v>
      </c>
      <c r="I142" s="132"/>
      <c r="J142" s="133">
        <f>ROUND(I142*H142,2)</f>
        <v>0</v>
      </c>
      <c r="K142" s="134"/>
      <c r="L142" s="31"/>
      <c r="M142" s="135" t="s">
        <v>1</v>
      </c>
      <c r="N142" s="136" t="s">
        <v>38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116</v>
      </c>
      <c r="AT142" s="139" t="s">
        <v>112</v>
      </c>
      <c r="AU142" s="139" t="s">
        <v>80</v>
      </c>
      <c r="AY142" s="16" t="s">
        <v>110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6" t="s">
        <v>78</v>
      </c>
      <c r="BK142" s="140">
        <f>ROUND(I142*H142,2)</f>
        <v>0</v>
      </c>
      <c r="BL142" s="16" t="s">
        <v>116</v>
      </c>
      <c r="BM142" s="139" t="s">
        <v>164</v>
      </c>
    </row>
    <row r="143" spans="2:65" s="12" customFormat="1" ht="11.25">
      <c r="B143" s="141"/>
      <c r="D143" s="142" t="s">
        <v>118</v>
      </c>
      <c r="E143" s="143" t="s">
        <v>1</v>
      </c>
      <c r="F143" s="144" t="s">
        <v>165</v>
      </c>
      <c r="H143" s="145">
        <v>32.1</v>
      </c>
      <c r="I143" s="146"/>
      <c r="L143" s="141"/>
      <c r="M143" s="147"/>
      <c r="T143" s="148"/>
      <c r="AT143" s="143" t="s">
        <v>118</v>
      </c>
      <c r="AU143" s="143" t="s">
        <v>80</v>
      </c>
      <c r="AV143" s="12" t="s">
        <v>80</v>
      </c>
      <c r="AW143" s="12" t="s">
        <v>30</v>
      </c>
      <c r="AX143" s="12" t="s">
        <v>73</v>
      </c>
      <c r="AY143" s="143" t="s">
        <v>110</v>
      </c>
    </row>
    <row r="144" spans="2:65" s="12" customFormat="1" ht="11.25">
      <c r="B144" s="141"/>
      <c r="D144" s="142" t="s">
        <v>118</v>
      </c>
      <c r="E144" s="143" t="s">
        <v>1</v>
      </c>
      <c r="F144" s="144" t="s">
        <v>166</v>
      </c>
      <c r="H144" s="145">
        <v>41.088000000000001</v>
      </c>
      <c r="I144" s="146"/>
      <c r="L144" s="141"/>
      <c r="M144" s="147"/>
      <c r="T144" s="148"/>
      <c r="AT144" s="143" t="s">
        <v>118</v>
      </c>
      <c r="AU144" s="143" t="s">
        <v>80</v>
      </c>
      <c r="AV144" s="12" t="s">
        <v>80</v>
      </c>
      <c r="AW144" s="12" t="s">
        <v>30</v>
      </c>
      <c r="AX144" s="12" t="s">
        <v>73</v>
      </c>
      <c r="AY144" s="143" t="s">
        <v>110</v>
      </c>
    </row>
    <row r="145" spans="2:65" s="13" customFormat="1" ht="11.25">
      <c r="B145" s="149"/>
      <c r="D145" s="142" t="s">
        <v>118</v>
      </c>
      <c r="E145" s="150" t="s">
        <v>1</v>
      </c>
      <c r="F145" s="151" t="s">
        <v>121</v>
      </c>
      <c r="H145" s="152">
        <v>73.188000000000002</v>
      </c>
      <c r="I145" s="153"/>
      <c r="L145" s="149"/>
      <c r="M145" s="154"/>
      <c r="T145" s="155"/>
      <c r="AT145" s="150" t="s">
        <v>118</v>
      </c>
      <c r="AU145" s="150" t="s">
        <v>80</v>
      </c>
      <c r="AV145" s="13" t="s">
        <v>116</v>
      </c>
      <c r="AW145" s="13" t="s">
        <v>30</v>
      </c>
      <c r="AX145" s="13" t="s">
        <v>78</v>
      </c>
      <c r="AY145" s="150" t="s">
        <v>110</v>
      </c>
    </row>
    <row r="146" spans="2:65" s="1" customFormat="1" ht="16.5" customHeight="1">
      <c r="B146" s="31"/>
      <c r="C146" s="127" t="s">
        <v>167</v>
      </c>
      <c r="D146" s="127" t="s">
        <v>112</v>
      </c>
      <c r="E146" s="128" t="s">
        <v>168</v>
      </c>
      <c r="F146" s="129" t="s">
        <v>169</v>
      </c>
      <c r="G146" s="130" t="s">
        <v>138</v>
      </c>
      <c r="H146" s="131">
        <v>33.384</v>
      </c>
      <c r="I146" s="132"/>
      <c r="J146" s="133">
        <f>ROUND(I146*H146,2)</f>
        <v>0</v>
      </c>
      <c r="K146" s="134"/>
      <c r="L146" s="31"/>
      <c r="M146" s="135" t="s">
        <v>1</v>
      </c>
      <c r="N146" s="136" t="s">
        <v>38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116</v>
      </c>
      <c r="AT146" s="139" t="s">
        <v>112</v>
      </c>
      <c r="AU146" s="139" t="s">
        <v>80</v>
      </c>
      <c r="AY146" s="16" t="s">
        <v>110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78</v>
      </c>
      <c r="BK146" s="140">
        <f>ROUND(I146*H146,2)</f>
        <v>0</v>
      </c>
      <c r="BL146" s="16" t="s">
        <v>116</v>
      </c>
      <c r="BM146" s="139" t="s">
        <v>170</v>
      </c>
    </row>
    <row r="147" spans="2:65" s="1" customFormat="1" ht="24.2" customHeight="1">
      <c r="B147" s="31"/>
      <c r="C147" s="127" t="s">
        <v>171</v>
      </c>
      <c r="D147" s="127" t="s">
        <v>112</v>
      </c>
      <c r="E147" s="128" t="s">
        <v>172</v>
      </c>
      <c r="F147" s="129" t="s">
        <v>173</v>
      </c>
      <c r="G147" s="130" t="s">
        <v>115</v>
      </c>
      <c r="H147" s="131">
        <v>216.72</v>
      </c>
      <c r="I147" s="132"/>
      <c r="J147" s="133">
        <f>ROUND(I147*H147,2)</f>
        <v>0</v>
      </c>
      <c r="K147" s="134"/>
      <c r="L147" s="31"/>
      <c r="M147" s="135" t="s">
        <v>1</v>
      </c>
      <c r="N147" s="136" t="s">
        <v>38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116</v>
      </c>
      <c r="AT147" s="139" t="s">
        <v>112</v>
      </c>
      <c r="AU147" s="139" t="s">
        <v>80</v>
      </c>
      <c r="AY147" s="16" t="s">
        <v>110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6" t="s">
        <v>78</v>
      </c>
      <c r="BK147" s="140">
        <f>ROUND(I147*H147,2)</f>
        <v>0</v>
      </c>
      <c r="BL147" s="16" t="s">
        <v>116</v>
      </c>
      <c r="BM147" s="139" t="s">
        <v>174</v>
      </c>
    </row>
    <row r="148" spans="2:65" s="12" customFormat="1" ht="11.25">
      <c r="B148" s="141"/>
      <c r="D148" s="142" t="s">
        <v>118</v>
      </c>
      <c r="E148" s="143" t="s">
        <v>1</v>
      </c>
      <c r="F148" s="144" t="s">
        <v>175</v>
      </c>
      <c r="H148" s="145">
        <v>153.30000000000001</v>
      </c>
      <c r="I148" s="146"/>
      <c r="L148" s="141"/>
      <c r="M148" s="147"/>
      <c r="T148" s="148"/>
      <c r="AT148" s="143" t="s">
        <v>118</v>
      </c>
      <c r="AU148" s="143" t="s">
        <v>80</v>
      </c>
      <c r="AV148" s="12" t="s">
        <v>80</v>
      </c>
      <c r="AW148" s="12" t="s">
        <v>30</v>
      </c>
      <c r="AX148" s="12" t="s">
        <v>73</v>
      </c>
      <c r="AY148" s="143" t="s">
        <v>110</v>
      </c>
    </row>
    <row r="149" spans="2:65" s="12" customFormat="1" ht="11.25">
      <c r="B149" s="141"/>
      <c r="D149" s="142" t="s">
        <v>118</v>
      </c>
      <c r="E149" s="143" t="s">
        <v>1</v>
      </c>
      <c r="F149" s="144" t="s">
        <v>176</v>
      </c>
      <c r="H149" s="145">
        <v>63.42</v>
      </c>
      <c r="I149" s="146"/>
      <c r="L149" s="141"/>
      <c r="M149" s="147"/>
      <c r="T149" s="148"/>
      <c r="AT149" s="143" t="s">
        <v>118</v>
      </c>
      <c r="AU149" s="143" t="s">
        <v>80</v>
      </c>
      <c r="AV149" s="12" t="s">
        <v>80</v>
      </c>
      <c r="AW149" s="12" t="s">
        <v>30</v>
      </c>
      <c r="AX149" s="12" t="s">
        <v>73</v>
      </c>
      <c r="AY149" s="143" t="s">
        <v>110</v>
      </c>
    </row>
    <row r="150" spans="2:65" s="13" customFormat="1" ht="11.25">
      <c r="B150" s="149"/>
      <c r="D150" s="142" t="s">
        <v>118</v>
      </c>
      <c r="E150" s="150" t="s">
        <v>1</v>
      </c>
      <c r="F150" s="151" t="s">
        <v>121</v>
      </c>
      <c r="H150" s="152">
        <v>216.72000000000003</v>
      </c>
      <c r="I150" s="153"/>
      <c r="L150" s="149"/>
      <c r="M150" s="154"/>
      <c r="T150" s="155"/>
      <c r="AT150" s="150" t="s">
        <v>118</v>
      </c>
      <c r="AU150" s="150" t="s">
        <v>80</v>
      </c>
      <c r="AV150" s="13" t="s">
        <v>116</v>
      </c>
      <c r="AW150" s="13" t="s">
        <v>30</v>
      </c>
      <c r="AX150" s="13" t="s">
        <v>78</v>
      </c>
      <c r="AY150" s="150" t="s">
        <v>110</v>
      </c>
    </row>
    <row r="151" spans="2:65" s="1" customFormat="1" ht="24.2" customHeight="1">
      <c r="B151" s="31"/>
      <c r="C151" s="127" t="s">
        <v>177</v>
      </c>
      <c r="D151" s="127" t="s">
        <v>112</v>
      </c>
      <c r="E151" s="128" t="s">
        <v>178</v>
      </c>
      <c r="F151" s="129" t="s">
        <v>179</v>
      </c>
      <c r="G151" s="130" t="s">
        <v>115</v>
      </c>
      <c r="H151" s="131">
        <v>19.125</v>
      </c>
      <c r="I151" s="132"/>
      <c r="J151" s="133">
        <f>ROUND(I151*H151,2)</f>
        <v>0</v>
      </c>
      <c r="K151" s="134"/>
      <c r="L151" s="31"/>
      <c r="M151" s="135" t="s">
        <v>1</v>
      </c>
      <c r="N151" s="136" t="s">
        <v>38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116</v>
      </c>
      <c r="AT151" s="139" t="s">
        <v>112</v>
      </c>
      <c r="AU151" s="139" t="s">
        <v>80</v>
      </c>
      <c r="AY151" s="16" t="s">
        <v>110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6" t="s">
        <v>78</v>
      </c>
      <c r="BK151" s="140">
        <f>ROUND(I151*H151,2)</f>
        <v>0</v>
      </c>
      <c r="BL151" s="16" t="s">
        <v>116</v>
      </c>
      <c r="BM151" s="139" t="s">
        <v>180</v>
      </c>
    </row>
    <row r="152" spans="2:65" s="12" customFormat="1" ht="11.25">
      <c r="B152" s="141"/>
      <c r="D152" s="142" t="s">
        <v>118</v>
      </c>
      <c r="E152" s="143" t="s">
        <v>1</v>
      </c>
      <c r="F152" s="144" t="s">
        <v>181</v>
      </c>
      <c r="H152" s="145">
        <v>19.125</v>
      </c>
      <c r="I152" s="146"/>
      <c r="L152" s="141"/>
      <c r="M152" s="147"/>
      <c r="T152" s="148"/>
      <c r="AT152" s="143" t="s">
        <v>118</v>
      </c>
      <c r="AU152" s="143" t="s">
        <v>80</v>
      </c>
      <c r="AV152" s="12" t="s">
        <v>80</v>
      </c>
      <c r="AW152" s="12" t="s">
        <v>30</v>
      </c>
      <c r="AX152" s="12" t="s">
        <v>78</v>
      </c>
      <c r="AY152" s="143" t="s">
        <v>110</v>
      </c>
    </row>
    <row r="153" spans="2:65" s="1" customFormat="1" ht="24.2" customHeight="1">
      <c r="B153" s="31"/>
      <c r="C153" s="127" t="s">
        <v>182</v>
      </c>
      <c r="D153" s="127" t="s">
        <v>112</v>
      </c>
      <c r="E153" s="128" t="s">
        <v>183</v>
      </c>
      <c r="F153" s="129" t="s">
        <v>184</v>
      </c>
      <c r="G153" s="130" t="s">
        <v>115</v>
      </c>
      <c r="H153" s="131">
        <v>57.375</v>
      </c>
      <c r="I153" s="132"/>
      <c r="J153" s="133">
        <f>ROUND(I153*H153,2)</f>
        <v>0</v>
      </c>
      <c r="K153" s="134"/>
      <c r="L153" s="31"/>
      <c r="M153" s="135" t="s">
        <v>1</v>
      </c>
      <c r="N153" s="136" t="s">
        <v>38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116</v>
      </c>
      <c r="AT153" s="139" t="s">
        <v>112</v>
      </c>
      <c r="AU153" s="139" t="s">
        <v>80</v>
      </c>
      <c r="AY153" s="16" t="s">
        <v>110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6" t="s">
        <v>78</v>
      </c>
      <c r="BK153" s="140">
        <f>ROUND(I153*H153,2)</f>
        <v>0</v>
      </c>
      <c r="BL153" s="16" t="s">
        <v>116</v>
      </c>
      <c r="BM153" s="139" t="s">
        <v>185</v>
      </c>
    </row>
    <row r="154" spans="2:65" s="12" customFormat="1" ht="11.25">
      <c r="B154" s="141"/>
      <c r="D154" s="142" t="s">
        <v>118</v>
      </c>
      <c r="E154" s="143" t="s">
        <v>1</v>
      </c>
      <c r="F154" s="144" t="s">
        <v>186</v>
      </c>
      <c r="H154" s="145">
        <v>57.375</v>
      </c>
      <c r="I154" s="146"/>
      <c r="L154" s="141"/>
      <c r="M154" s="147"/>
      <c r="T154" s="148"/>
      <c r="AT154" s="143" t="s">
        <v>118</v>
      </c>
      <c r="AU154" s="143" t="s">
        <v>80</v>
      </c>
      <c r="AV154" s="12" t="s">
        <v>80</v>
      </c>
      <c r="AW154" s="12" t="s">
        <v>30</v>
      </c>
      <c r="AX154" s="12" t="s">
        <v>78</v>
      </c>
      <c r="AY154" s="143" t="s">
        <v>110</v>
      </c>
    </row>
    <row r="155" spans="2:65" s="1" customFormat="1" ht="16.5" customHeight="1">
      <c r="B155" s="31"/>
      <c r="C155" s="156" t="s">
        <v>8</v>
      </c>
      <c r="D155" s="156" t="s">
        <v>187</v>
      </c>
      <c r="E155" s="157" t="s">
        <v>188</v>
      </c>
      <c r="F155" s="158" t="s">
        <v>189</v>
      </c>
      <c r="G155" s="159" t="s">
        <v>163</v>
      </c>
      <c r="H155" s="160">
        <v>17.213000000000001</v>
      </c>
      <c r="I155" s="161"/>
      <c r="J155" s="162">
        <f>ROUND(I155*H155,2)</f>
        <v>0</v>
      </c>
      <c r="K155" s="163"/>
      <c r="L155" s="164"/>
      <c r="M155" s="165" t="s">
        <v>1</v>
      </c>
      <c r="N155" s="166" t="s">
        <v>38</v>
      </c>
      <c r="P155" s="137">
        <f>O155*H155</f>
        <v>0</v>
      </c>
      <c r="Q155" s="137">
        <v>1</v>
      </c>
      <c r="R155" s="137">
        <f>Q155*H155</f>
        <v>17.213000000000001</v>
      </c>
      <c r="S155" s="137">
        <v>0</v>
      </c>
      <c r="T155" s="138">
        <f>S155*H155</f>
        <v>0</v>
      </c>
      <c r="AR155" s="139" t="s">
        <v>167</v>
      </c>
      <c r="AT155" s="139" t="s">
        <v>187</v>
      </c>
      <c r="AU155" s="139" t="s">
        <v>80</v>
      </c>
      <c r="AY155" s="16" t="s">
        <v>110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6" t="s">
        <v>78</v>
      </c>
      <c r="BK155" s="140">
        <f>ROUND(I155*H155,2)</f>
        <v>0</v>
      </c>
      <c r="BL155" s="16" t="s">
        <v>116</v>
      </c>
      <c r="BM155" s="139" t="s">
        <v>190</v>
      </c>
    </row>
    <row r="156" spans="2:65" s="11" customFormat="1" ht="22.9" customHeight="1">
      <c r="B156" s="115"/>
      <c r="D156" s="116" t="s">
        <v>72</v>
      </c>
      <c r="E156" s="125" t="s">
        <v>135</v>
      </c>
      <c r="F156" s="125" t="s">
        <v>191</v>
      </c>
      <c r="I156" s="118"/>
      <c r="J156" s="126">
        <f>BK156</f>
        <v>0</v>
      </c>
      <c r="L156" s="115"/>
      <c r="M156" s="120"/>
      <c r="P156" s="121">
        <f>SUM(P157:P178)</f>
        <v>0</v>
      </c>
      <c r="R156" s="121">
        <f>SUM(R157:R178)</f>
        <v>86.661519699999999</v>
      </c>
      <c r="T156" s="122">
        <f>SUM(T157:T178)</f>
        <v>0</v>
      </c>
      <c r="AR156" s="116" t="s">
        <v>78</v>
      </c>
      <c r="AT156" s="123" t="s">
        <v>72</v>
      </c>
      <c r="AU156" s="123" t="s">
        <v>78</v>
      </c>
      <c r="AY156" s="116" t="s">
        <v>110</v>
      </c>
      <c r="BK156" s="124">
        <f>SUM(BK157:BK178)</f>
        <v>0</v>
      </c>
    </row>
    <row r="157" spans="2:65" s="1" customFormat="1" ht="24.2" customHeight="1">
      <c r="B157" s="31"/>
      <c r="C157" s="127" t="s">
        <v>192</v>
      </c>
      <c r="D157" s="127" t="s">
        <v>112</v>
      </c>
      <c r="E157" s="128" t="s">
        <v>193</v>
      </c>
      <c r="F157" s="129" t="s">
        <v>194</v>
      </c>
      <c r="G157" s="130" t="s">
        <v>115</v>
      </c>
      <c r="H157" s="131">
        <v>153.30000000000001</v>
      </c>
      <c r="I157" s="132"/>
      <c r="J157" s="133">
        <f>ROUND(I157*H157,2)</f>
        <v>0</v>
      </c>
      <c r="K157" s="134"/>
      <c r="L157" s="31"/>
      <c r="M157" s="135" t="s">
        <v>1</v>
      </c>
      <c r="N157" s="136" t="s">
        <v>38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116</v>
      </c>
      <c r="AT157" s="139" t="s">
        <v>112</v>
      </c>
      <c r="AU157" s="139" t="s">
        <v>80</v>
      </c>
      <c r="AY157" s="16" t="s">
        <v>110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6" t="s">
        <v>78</v>
      </c>
      <c r="BK157" s="140">
        <f>ROUND(I157*H157,2)</f>
        <v>0</v>
      </c>
      <c r="BL157" s="16" t="s">
        <v>116</v>
      </c>
      <c r="BM157" s="139" t="s">
        <v>195</v>
      </c>
    </row>
    <row r="158" spans="2:65" s="1" customFormat="1" ht="37.9" customHeight="1">
      <c r="B158" s="31"/>
      <c r="C158" s="127" t="s">
        <v>196</v>
      </c>
      <c r="D158" s="127" t="s">
        <v>112</v>
      </c>
      <c r="E158" s="128" t="s">
        <v>197</v>
      </c>
      <c r="F158" s="129" t="s">
        <v>198</v>
      </c>
      <c r="G158" s="130" t="s">
        <v>115</v>
      </c>
      <c r="H158" s="131">
        <v>216.72</v>
      </c>
      <c r="I158" s="132"/>
      <c r="J158" s="133">
        <f>ROUND(I158*H158,2)</f>
        <v>0</v>
      </c>
      <c r="K158" s="134"/>
      <c r="L158" s="31"/>
      <c r="M158" s="135" t="s">
        <v>1</v>
      </c>
      <c r="N158" s="136" t="s">
        <v>38</v>
      </c>
      <c r="P158" s="137">
        <f>O158*H158</f>
        <v>0</v>
      </c>
      <c r="Q158" s="137">
        <v>0.17726</v>
      </c>
      <c r="R158" s="137">
        <f>Q158*H158</f>
        <v>38.415787199999997</v>
      </c>
      <c r="S158" s="137">
        <v>0</v>
      </c>
      <c r="T158" s="138">
        <f>S158*H158</f>
        <v>0</v>
      </c>
      <c r="AR158" s="139" t="s">
        <v>116</v>
      </c>
      <c r="AT158" s="139" t="s">
        <v>112</v>
      </c>
      <c r="AU158" s="139" t="s">
        <v>80</v>
      </c>
      <c r="AY158" s="16" t="s">
        <v>110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6" t="s">
        <v>78</v>
      </c>
      <c r="BK158" s="140">
        <f>ROUND(I158*H158,2)</f>
        <v>0</v>
      </c>
      <c r="BL158" s="16" t="s">
        <v>116</v>
      </c>
      <c r="BM158" s="139" t="s">
        <v>199</v>
      </c>
    </row>
    <row r="159" spans="2:65" s="1" customFormat="1" ht="33" customHeight="1">
      <c r="B159" s="31"/>
      <c r="C159" s="127" t="s">
        <v>200</v>
      </c>
      <c r="D159" s="127" t="s">
        <v>112</v>
      </c>
      <c r="E159" s="128" t="s">
        <v>201</v>
      </c>
      <c r="F159" s="129" t="s">
        <v>202</v>
      </c>
      <c r="G159" s="130" t="s">
        <v>115</v>
      </c>
      <c r="H159" s="131">
        <v>66.95</v>
      </c>
      <c r="I159" s="132"/>
      <c r="J159" s="133">
        <f>ROUND(I159*H159,2)</f>
        <v>0</v>
      </c>
      <c r="K159" s="134"/>
      <c r="L159" s="31"/>
      <c r="M159" s="135" t="s">
        <v>1</v>
      </c>
      <c r="N159" s="136" t="s">
        <v>38</v>
      </c>
      <c r="P159" s="137">
        <f>O159*H159</f>
        <v>0</v>
      </c>
      <c r="Q159" s="137">
        <v>0.20745</v>
      </c>
      <c r="R159" s="137">
        <f>Q159*H159</f>
        <v>13.8887775</v>
      </c>
      <c r="S159" s="137">
        <v>0</v>
      </c>
      <c r="T159" s="138">
        <f>S159*H159</f>
        <v>0</v>
      </c>
      <c r="AR159" s="139" t="s">
        <v>116</v>
      </c>
      <c r="AT159" s="139" t="s">
        <v>112</v>
      </c>
      <c r="AU159" s="139" t="s">
        <v>80</v>
      </c>
      <c r="AY159" s="16" t="s">
        <v>110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6" t="s">
        <v>78</v>
      </c>
      <c r="BK159" s="140">
        <f>ROUND(I159*H159,2)</f>
        <v>0</v>
      </c>
      <c r="BL159" s="16" t="s">
        <v>116</v>
      </c>
      <c r="BM159" s="139" t="s">
        <v>203</v>
      </c>
    </row>
    <row r="160" spans="2:65" s="12" customFormat="1" ht="11.25">
      <c r="B160" s="141"/>
      <c r="D160" s="142" t="s">
        <v>118</v>
      </c>
      <c r="E160" s="143" t="s">
        <v>1</v>
      </c>
      <c r="F160" s="144" t="s">
        <v>204</v>
      </c>
      <c r="H160" s="145">
        <v>66.95</v>
      </c>
      <c r="I160" s="146"/>
      <c r="L160" s="141"/>
      <c r="M160" s="147"/>
      <c r="T160" s="148"/>
      <c r="AT160" s="143" t="s">
        <v>118</v>
      </c>
      <c r="AU160" s="143" t="s">
        <v>80</v>
      </c>
      <c r="AV160" s="12" t="s">
        <v>80</v>
      </c>
      <c r="AW160" s="12" t="s">
        <v>30</v>
      </c>
      <c r="AX160" s="12" t="s">
        <v>78</v>
      </c>
      <c r="AY160" s="143" t="s">
        <v>110</v>
      </c>
    </row>
    <row r="161" spans="2:65" s="1" customFormat="1" ht="33" customHeight="1">
      <c r="B161" s="31"/>
      <c r="C161" s="127" t="s">
        <v>205</v>
      </c>
      <c r="D161" s="127" t="s">
        <v>112</v>
      </c>
      <c r="E161" s="128" t="s">
        <v>206</v>
      </c>
      <c r="F161" s="129" t="s">
        <v>207</v>
      </c>
      <c r="G161" s="130" t="s">
        <v>115</v>
      </c>
      <c r="H161" s="131">
        <v>153.30000000000001</v>
      </c>
      <c r="I161" s="132"/>
      <c r="J161" s="133">
        <f>ROUND(I161*H161,2)</f>
        <v>0</v>
      </c>
      <c r="K161" s="134"/>
      <c r="L161" s="31"/>
      <c r="M161" s="135" t="s">
        <v>1</v>
      </c>
      <c r="N161" s="136" t="s">
        <v>38</v>
      </c>
      <c r="P161" s="137">
        <f>O161*H161</f>
        <v>0</v>
      </c>
      <c r="Q161" s="137">
        <v>8.9219999999999994E-2</v>
      </c>
      <c r="R161" s="137">
        <f>Q161*H161</f>
        <v>13.677426000000001</v>
      </c>
      <c r="S161" s="137">
        <v>0</v>
      </c>
      <c r="T161" s="138">
        <f>S161*H161</f>
        <v>0</v>
      </c>
      <c r="AR161" s="139" t="s">
        <v>116</v>
      </c>
      <c r="AT161" s="139" t="s">
        <v>112</v>
      </c>
      <c r="AU161" s="139" t="s">
        <v>80</v>
      </c>
      <c r="AY161" s="16" t="s">
        <v>110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6" t="s">
        <v>78</v>
      </c>
      <c r="BK161" s="140">
        <f>ROUND(I161*H161,2)</f>
        <v>0</v>
      </c>
      <c r="BL161" s="16" t="s">
        <v>116</v>
      </c>
      <c r="BM161" s="139" t="s">
        <v>208</v>
      </c>
    </row>
    <row r="162" spans="2:65" s="1" customFormat="1" ht="21.75" customHeight="1">
      <c r="B162" s="31"/>
      <c r="C162" s="156" t="s">
        <v>209</v>
      </c>
      <c r="D162" s="156" t="s">
        <v>187</v>
      </c>
      <c r="E162" s="157" t="s">
        <v>210</v>
      </c>
      <c r="F162" s="158" t="s">
        <v>211</v>
      </c>
      <c r="G162" s="159" t="s">
        <v>115</v>
      </c>
      <c r="H162" s="160">
        <v>140.18299999999999</v>
      </c>
      <c r="I162" s="161"/>
      <c r="J162" s="162">
        <f>ROUND(I162*H162,2)</f>
        <v>0</v>
      </c>
      <c r="K162" s="163"/>
      <c r="L162" s="164"/>
      <c r="M162" s="165" t="s">
        <v>1</v>
      </c>
      <c r="N162" s="166" t="s">
        <v>38</v>
      </c>
      <c r="P162" s="137">
        <f>O162*H162</f>
        <v>0</v>
      </c>
      <c r="Q162" s="137">
        <v>0.13100000000000001</v>
      </c>
      <c r="R162" s="137">
        <f>Q162*H162</f>
        <v>18.363973000000001</v>
      </c>
      <c r="S162" s="137">
        <v>0</v>
      </c>
      <c r="T162" s="138">
        <f>S162*H162</f>
        <v>0</v>
      </c>
      <c r="AR162" s="139" t="s">
        <v>167</v>
      </c>
      <c r="AT162" s="139" t="s">
        <v>187</v>
      </c>
      <c r="AU162" s="139" t="s">
        <v>80</v>
      </c>
      <c r="AY162" s="16" t="s">
        <v>110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78</v>
      </c>
      <c r="BK162" s="140">
        <f>ROUND(I162*H162,2)</f>
        <v>0</v>
      </c>
      <c r="BL162" s="16" t="s">
        <v>116</v>
      </c>
      <c r="BM162" s="139" t="s">
        <v>212</v>
      </c>
    </row>
    <row r="163" spans="2:65" s="12" customFormat="1" ht="11.25">
      <c r="B163" s="141"/>
      <c r="D163" s="142" t="s">
        <v>118</v>
      </c>
      <c r="E163" s="143" t="s">
        <v>1</v>
      </c>
      <c r="F163" s="144" t="s">
        <v>213</v>
      </c>
      <c r="H163" s="145">
        <v>153.30000000000001</v>
      </c>
      <c r="I163" s="146"/>
      <c r="L163" s="141"/>
      <c r="M163" s="147"/>
      <c r="T163" s="148"/>
      <c r="AT163" s="143" t="s">
        <v>118</v>
      </c>
      <c r="AU163" s="143" t="s">
        <v>80</v>
      </c>
      <c r="AV163" s="12" t="s">
        <v>80</v>
      </c>
      <c r="AW163" s="12" t="s">
        <v>30</v>
      </c>
      <c r="AX163" s="12" t="s">
        <v>73</v>
      </c>
      <c r="AY163" s="143" t="s">
        <v>110</v>
      </c>
    </row>
    <row r="164" spans="2:65" s="12" customFormat="1" ht="11.25">
      <c r="B164" s="141"/>
      <c r="D164" s="142" t="s">
        <v>118</v>
      </c>
      <c r="E164" s="143" t="s">
        <v>1</v>
      </c>
      <c r="F164" s="144" t="s">
        <v>214</v>
      </c>
      <c r="H164" s="145">
        <v>-14</v>
      </c>
      <c r="I164" s="146"/>
      <c r="L164" s="141"/>
      <c r="M164" s="147"/>
      <c r="T164" s="148"/>
      <c r="AT164" s="143" t="s">
        <v>118</v>
      </c>
      <c r="AU164" s="143" t="s">
        <v>80</v>
      </c>
      <c r="AV164" s="12" t="s">
        <v>80</v>
      </c>
      <c r="AW164" s="12" t="s">
        <v>30</v>
      </c>
      <c r="AX164" s="12" t="s">
        <v>73</v>
      </c>
      <c r="AY164" s="143" t="s">
        <v>110</v>
      </c>
    </row>
    <row r="165" spans="2:65" s="12" customFormat="1" ht="11.25">
      <c r="B165" s="141"/>
      <c r="D165" s="142" t="s">
        <v>118</v>
      </c>
      <c r="E165" s="143" t="s">
        <v>1</v>
      </c>
      <c r="F165" s="144" t="s">
        <v>215</v>
      </c>
      <c r="H165" s="145">
        <v>-3.2</v>
      </c>
      <c r="I165" s="146"/>
      <c r="L165" s="141"/>
      <c r="M165" s="147"/>
      <c r="T165" s="148"/>
      <c r="AT165" s="143" t="s">
        <v>118</v>
      </c>
      <c r="AU165" s="143" t="s">
        <v>80</v>
      </c>
      <c r="AV165" s="12" t="s">
        <v>80</v>
      </c>
      <c r="AW165" s="12" t="s">
        <v>30</v>
      </c>
      <c r="AX165" s="12" t="s">
        <v>73</v>
      </c>
      <c r="AY165" s="143" t="s">
        <v>110</v>
      </c>
    </row>
    <row r="166" spans="2:65" s="13" customFormat="1" ht="11.25">
      <c r="B166" s="149"/>
      <c r="D166" s="142" t="s">
        <v>118</v>
      </c>
      <c r="E166" s="150" t="s">
        <v>1</v>
      </c>
      <c r="F166" s="151" t="s">
        <v>121</v>
      </c>
      <c r="H166" s="152">
        <v>136.10000000000002</v>
      </c>
      <c r="I166" s="153"/>
      <c r="L166" s="149"/>
      <c r="M166" s="154"/>
      <c r="T166" s="155"/>
      <c r="AT166" s="150" t="s">
        <v>118</v>
      </c>
      <c r="AU166" s="150" t="s">
        <v>80</v>
      </c>
      <c r="AV166" s="13" t="s">
        <v>116</v>
      </c>
      <c r="AW166" s="13" t="s">
        <v>30</v>
      </c>
      <c r="AX166" s="13" t="s">
        <v>78</v>
      </c>
      <c r="AY166" s="150" t="s">
        <v>110</v>
      </c>
    </row>
    <row r="167" spans="2:65" s="12" customFormat="1" ht="11.25">
      <c r="B167" s="141"/>
      <c r="D167" s="142" t="s">
        <v>118</v>
      </c>
      <c r="F167" s="144" t="s">
        <v>216</v>
      </c>
      <c r="H167" s="145">
        <v>140.18299999999999</v>
      </c>
      <c r="I167" s="146"/>
      <c r="L167" s="141"/>
      <c r="M167" s="147"/>
      <c r="T167" s="148"/>
      <c r="AT167" s="143" t="s">
        <v>118</v>
      </c>
      <c r="AU167" s="143" t="s">
        <v>80</v>
      </c>
      <c r="AV167" s="12" t="s">
        <v>80</v>
      </c>
      <c r="AW167" s="12" t="s">
        <v>4</v>
      </c>
      <c r="AX167" s="12" t="s">
        <v>78</v>
      </c>
      <c r="AY167" s="143" t="s">
        <v>110</v>
      </c>
    </row>
    <row r="168" spans="2:65" s="1" customFormat="1" ht="16.5" customHeight="1">
      <c r="B168" s="31"/>
      <c r="C168" s="156" t="s">
        <v>217</v>
      </c>
      <c r="D168" s="156" t="s">
        <v>187</v>
      </c>
      <c r="E168" s="157" t="s">
        <v>218</v>
      </c>
      <c r="F168" s="158" t="s">
        <v>219</v>
      </c>
      <c r="G168" s="159" t="s">
        <v>115</v>
      </c>
      <c r="H168" s="160">
        <v>10.3</v>
      </c>
      <c r="I168" s="161"/>
      <c r="J168" s="162">
        <f>ROUND(I168*H168,2)</f>
        <v>0</v>
      </c>
      <c r="K168" s="163"/>
      <c r="L168" s="164"/>
      <c r="M168" s="165" t="s">
        <v>1</v>
      </c>
      <c r="N168" s="166" t="s">
        <v>38</v>
      </c>
      <c r="P168" s="137">
        <f>O168*H168</f>
        <v>0</v>
      </c>
      <c r="Q168" s="137">
        <v>0.13100000000000001</v>
      </c>
      <c r="R168" s="137">
        <f>Q168*H168</f>
        <v>1.3493000000000002</v>
      </c>
      <c r="S168" s="137">
        <v>0</v>
      </c>
      <c r="T168" s="138">
        <f>S168*H168</f>
        <v>0</v>
      </c>
      <c r="AR168" s="139" t="s">
        <v>167</v>
      </c>
      <c r="AT168" s="139" t="s">
        <v>187</v>
      </c>
      <c r="AU168" s="139" t="s">
        <v>80</v>
      </c>
      <c r="AY168" s="16" t="s">
        <v>110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6" t="s">
        <v>78</v>
      </c>
      <c r="BK168" s="140">
        <f>ROUND(I168*H168,2)</f>
        <v>0</v>
      </c>
      <c r="BL168" s="16" t="s">
        <v>116</v>
      </c>
      <c r="BM168" s="139" t="s">
        <v>220</v>
      </c>
    </row>
    <row r="169" spans="2:65" s="12" customFormat="1" ht="11.25">
      <c r="B169" s="141"/>
      <c r="D169" s="142" t="s">
        <v>118</v>
      </c>
      <c r="E169" s="143" t="s">
        <v>1</v>
      </c>
      <c r="F169" s="144" t="s">
        <v>221</v>
      </c>
      <c r="H169" s="145">
        <v>10</v>
      </c>
      <c r="I169" s="146"/>
      <c r="L169" s="141"/>
      <c r="M169" s="147"/>
      <c r="T169" s="148"/>
      <c r="AT169" s="143" t="s">
        <v>118</v>
      </c>
      <c r="AU169" s="143" t="s">
        <v>80</v>
      </c>
      <c r="AV169" s="12" t="s">
        <v>80</v>
      </c>
      <c r="AW169" s="12" t="s">
        <v>30</v>
      </c>
      <c r="AX169" s="12" t="s">
        <v>78</v>
      </c>
      <c r="AY169" s="143" t="s">
        <v>110</v>
      </c>
    </row>
    <row r="170" spans="2:65" s="12" customFormat="1" ht="11.25">
      <c r="B170" s="141"/>
      <c r="D170" s="142" t="s">
        <v>118</v>
      </c>
      <c r="F170" s="144" t="s">
        <v>222</v>
      </c>
      <c r="H170" s="145">
        <v>10.3</v>
      </c>
      <c r="I170" s="146"/>
      <c r="L170" s="141"/>
      <c r="M170" s="147"/>
      <c r="T170" s="148"/>
      <c r="AT170" s="143" t="s">
        <v>118</v>
      </c>
      <c r="AU170" s="143" t="s">
        <v>80</v>
      </c>
      <c r="AV170" s="12" t="s">
        <v>80</v>
      </c>
      <c r="AW170" s="12" t="s">
        <v>4</v>
      </c>
      <c r="AX170" s="12" t="s">
        <v>78</v>
      </c>
      <c r="AY170" s="143" t="s">
        <v>110</v>
      </c>
    </row>
    <row r="171" spans="2:65" s="1" customFormat="1" ht="16.5" customHeight="1">
      <c r="B171" s="31"/>
      <c r="C171" s="156" t="s">
        <v>223</v>
      </c>
      <c r="D171" s="156" t="s">
        <v>187</v>
      </c>
      <c r="E171" s="157" t="s">
        <v>224</v>
      </c>
      <c r="F171" s="158" t="s">
        <v>225</v>
      </c>
      <c r="G171" s="159" t="s">
        <v>115</v>
      </c>
      <c r="H171" s="160">
        <v>3.2959999999999998</v>
      </c>
      <c r="I171" s="161"/>
      <c r="J171" s="162">
        <f>ROUND(I171*H171,2)</f>
        <v>0</v>
      </c>
      <c r="K171" s="163"/>
      <c r="L171" s="164"/>
      <c r="M171" s="165" t="s">
        <v>1</v>
      </c>
      <c r="N171" s="166" t="s">
        <v>38</v>
      </c>
      <c r="P171" s="137">
        <f>O171*H171</f>
        <v>0</v>
      </c>
      <c r="Q171" s="137">
        <v>0.13100000000000001</v>
      </c>
      <c r="R171" s="137">
        <f>Q171*H171</f>
        <v>0.43177599999999999</v>
      </c>
      <c r="S171" s="137">
        <v>0</v>
      </c>
      <c r="T171" s="138">
        <f>S171*H171</f>
        <v>0</v>
      </c>
      <c r="AR171" s="139" t="s">
        <v>167</v>
      </c>
      <c r="AT171" s="139" t="s">
        <v>187</v>
      </c>
      <c r="AU171" s="139" t="s">
        <v>80</v>
      </c>
      <c r="AY171" s="16" t="s">
        <v>110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78</v>
      </c>
      <c r="BK171" s="140">
        <f>ROUND(I171*H171,2)</f>
        <v>0</v>
      </c>
      <c r="BL171" s="16" t="s">
        <v>116</v>
      </c>
      <c r="BM171" s="139" t="s">
        <v>226</v>
      </c>
    </row>
    <row r="172" spans="2:65" s="12" customFormat="1" ht="11.25">
      <c r="B172" s="141"/>
      <c r="D172" s="142" t="s">
        <v>118</v>
      </c>
      <c r="E172" s="143" t="s">
        <v>1</v>
      </c>
      <c r="F172" s="144" t="s">
        <v>227</v>
      </c>
      <c r="H172" s="145">
        <v>1.6</v>
      </c>
      <c r="I172" s="146"/>
      <c r="L172" s="141"/>
      <c r="M172" s="147"/>
      <c r="T172" s="148"/>
      <c r="AT172" s="143" t="s">
        <v>118</v>
      </c>
      <c r="AU172" s="143" t="s">
        <v>80</v>
      </c>
      <c r="AV172" s="12" t="s">
        <v>80</v>
      </c>
      <c r="AW172" s="12" t="s">
        <v>30</v>
      </c>
      <c r="AX172" s="12" t="s">
        <v>73</v>
      </c>
      <c r="AY172" s="143" t="s">
        <v>110</v>
      </c>
    </row>
    <row r="173" spans="2:65" s="12" customFormat="1" ht="11.25">
      <c r="B173" s="141"/>
      <c r="D173" s="142" t="s">
        <v>118</v>
      </c>
      <c r="E173" s="143" t="s">
        <v>1</v>
      </c>
      <c r="F173" s="144" t="s">
        <v>228</v>
      </c>
      <c r="H173" s="145">
        <v>1.6</v>
      </c>
      <c r="I173" s="146"/>
      <c r="L173" s="141"/>
      <c r="M173" s="147"/>
      <c r="T173" s="148"/>
      <c r="AT173" s="143" t="s">
        <v>118</v>
      </c>
      <c r="AU173" s="143" t="s">
        <v>80</v>
      </c>
      <c r="AV173" s="12" t="s">
        <v>80</v>
      </c>
      <c r="AW173" s="12" t="s">
        <v>30</v>
      </c>
      <c r="AX173" s="12" t="s">
        <v>73</v>
      </c>
      <c r="AY173" s="143" t="s">
        <v>110</v>
      </c>
    </row>
    <row r="174" spans="2:65" s="13" customFormat="1" ht="11.25">
      <c r="B174" s="149"/>
      <c r="D174" s="142" t="s">
        <v>118</v>
      </c>
      <c r="E174" s="150" t="s">
        <v>1</v>
      </c>
      <c r="F174" s="151" t="s">
        <v>121</v>
      </c>
      <c r="H174" s="152">
        <v>3.2</v>
      </c>
      <c r="I174" s="153"/>
      <c r="L174" s="149"/>
      <c r="M174" s="154"/>
      <c r="T174" s="155"/>
      <c r="AT174" s="150" t="s">
        <v>118</v>
      </c>
      <c r="AU174" s="150" t="s">
        <v>80</v>
      </c>
      <c r="AV174" s="13" t="s">
        <v>116</v>
      </c>
      <c r="AW174" s="13" t="s">
        <v>30</v>
      </c>
      <c r="AX174" s="13" t="s">
        <v>78</v>
      </c>
      <c r="AY174" s="150" t="s">
        <v>110</v>
      </c>
    </row>
    <row r="175" spans="2:65" s="12" customFormat="1" ht="11.25">
      <c r="B175" s="141"/>
      <c r="D175" s="142" t="s">
        <v>118</v>
      </c>
      <c r="F175" s="144" t="s">
        <v>229</v>
      </c>
      <c r="H175" s="145">
        <v>3.2959999999999998</v>
      </c>
      <c r="I175" s="146"/>
      <c r="L175" s="141"/>
      <c r="M175" s="147"/>
      <c r="T175" s="148"/>
      <c r="AT175" s="143" t="s">
        <v>118</v>
      </c>
      <c r="AU175" s="143" t="s">
        <v>80</v>
      </c>
      <c r="AV175" s="12" t="s">
        <v>80</v>
      </c>
      <c r="AW175" s="12" t="s">
        <v>4</v>
      </c>
      <c r="AX175" s="12" t="s">
        <v>78</v>
      </c>
      <c r="AY175" s="143" t="s">
        <v>110</v>
      </c>
    </row>
    <row r="176" spans="2:65" s="1" customFormat="1" ht="24.2" customHeight="1">
      <c r="B176" s="31"/>
      <c r="C176" s="156" t="s">
        <v>230</v>
      </c>
      <c r="D176" s="156" t="s">
        <v>187</v>
      </c>
      <c r="E176" s="157" t="s">
        <v>231</v>
      </c>
      <c r="F176" s="158" t="s">
        <v>232</v>
      </c>
      <c r="G176" s="159" t="s">
        <v>115</v>
      </c>
      <c r="H176" s="160">
        <v>4.08</v>
      </c>
      <c r="I176" s="161"/>
      <c r="J176" s="162">
        <f>ROUND(I176*H176,2)</f>
        <v>0</v>
      </c>
      <c r="K176" s="163"/>
      <c r="L176" s="164"/>
      <c r="M176" s="165" t="s">
        <v>1</v>
      </c>
      <c r="N176" s="166" t="s">
        <v>38</v>
      </c>
      <c r="P176" s="137">
        <f>O176*H176</f>
        <v>0</v>
      </c>
      <c r="Q176" s="137">
        <v>0.13100000000000001</v>
      </c>
      <c r="R176" s="137">
        <f>Q176*H176</f>
        <v>0.53448000000000007</v>
      </c>
      <c r="S176" s="137">
        <v>0</v>
      </c>
      <c r="T176" s="138">
        <f>S176*H176</f>
        <v>0</v>
      </c>
      <c r="AR176" s="139" t="s">
        <v>167</v>
      </c>
      <c r="AT176" s="139" t="s">
        <v>187</v>
      </c>
      <c r="AU176" s="139" t="s">
        <v>80</v>
      </c>
      <c r="AY176" s="16" t="s">
        <v>110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78</v>
      </c>
      <c r="BK176" s="140">
        <f>ROUND(I176*H176,2)</f>
        <v>0</v>
      </c>
      <c r="BL176" s="16" t="s">
        <v>116</v>
      </c>
      <c r="BM176" s="139" t="s">
        <v>233</v>
      </c>
    </row>
    <row r="177" spans="2:65" s="12" customFormat="1" ht="11.25">
      <c r="B177" s="141"/>
      <c r="D177" s="142" t="s">
        <v>118</v>
      </c>
      <c r="E177" s="143" t="s">
        <v>1</v>
      </c>
      <c r="F177" s="144" t="s">
        <v>234</v>
      </c>
      <c r="H177" s="145">
        <v>4</v>
      </c>
      <c r="I177" s="146"/>
      <c r="L177" s="141"/>
      <c r="M177" s="147"/>
      <c r="T177" s="148"/>
      <c r="AT177" s="143" t="s">
        <v>118</v>
      </c>
      <c r="AU177" s="143" t="s">
        <v>80</v>
      </c>
      <c r="AV177" s="12" t="s">
        <v>80</v>
      </c>
      <c r="AW177" s="12" t="s">
        <v>30</v>
      </c>
      <c r="AX177" s="12" t="s">
        <v>78</v>
      </c>
      <c r="AY177" s="143" t="s">
        <v>110</v>
      </c>
    </row>
    <row r="178" spans="2:65" s="12" customFormat="1" ht="11.25">
      <c r="B178" s="141"/>
      <c r="D178" s="142" t="s">
        <v>118</v>
      </c>
      <c r="F178" s="144" t="s">
        <v>235</v>
      </c>
      <c r="H178" s="145">
        <v>4.08</v>
      </c>
      <c r="I178" s="146"/>
      <c r="L178" s="141"/>
      <c r="M178" s="147"/>
      <c r="T178" s="148"/>
      <c r="AT178" s="143" t="s">
        <v>118</v>
      </c>
      <c r="AU178" s="143" t="s">
        <v>80</v>
      </c>
      <c r="AV178" s="12" t="s">
        <v>80</v>
      </c>
      <c r="AW178" s="12" t="s">
        <v>4</v>
      </c>
      <c r="AX178" s="12" t="s">
        <v>78</v>
      </c>
      <c r="AY178" s="143" t="s">
        <v>110</v>
      </c>
    </row>
    <row r="179" spans="2:65" s="11" customFormat="1" ht="22.9" customHeight="1">
      <c r="B179" s="115"/>
      <c r="D179" s="116" t="s">
        <v>72</v>
      </c>
      <c r="E179" s="125" t="s">
        <v>167</v>
      </c>
      <c r="F179" s="125" t="s">
        <v>236</v>
      </c>
      <c r="I179" s="118"/>
      <c r="J179" s="126">
        <f>BK179</f>
        <v>0</v>
      </c>
      <c r="L179" s="115"/>
      <c r="M179" s="120"/>
      <c r="P179" s="121">
        <f>SUM(P180:P181)</f>
        <v>0</v>
      </c>
      <c r="R179" s="121">
        <f>SUM(R180:R181)</f>
        <v>0.62625999999999993</v>
      </c>
      <c r="T179" s="122">
        <f>SUM(T180:T181)</f>
        <v>0.3</v>
      </c>
      <c r="AR179" s="116" t="s">
        <v>78</v>
      </c>
      <c r="AT179" s="123" t="s">
        <v>72</v>
      </c>
      <c r="AU179" s="123" t="s">
        <v>78</v>
      </c>
      <c r="AY179" s="116" t="s">
        <v>110</v>
      </c>
      <c r="BK179" s="124">
        <f>SUM(BK180:BK181)</f>
        <v>0</v>
      </c>
    </row>
    <row r="180" spans="2:65" s="1" customFormat="1" ht="24.2" customHeight="1">
      <c r="B180" s="31"/>
      <c r="C180" s="127" t="s">
        <v>237</v>
      </c>
      <c r="D180" s="127" t="s">
        <v>112</v>
      </c>
      <c r="E180" s="128" t="s">
        <v>238</v>
      </c>
      <c r="F180" s="129" t="s">
        <v>239</v>
      </c>
      <c r="G180" s="130" t="s">
        <v>240</v>
      </c>
      <c r="H180" s="131">
        <v>1</v>
      </c>
      <c r="I180" s="132"/>
      <c r="J180" s="133">
        <f>ROUND(I180*H180,2)</f>
        <v>0</v>
      </c>
      <c r="K180" s="134"/>
      <c r="L180" s="31"/>
      <c r="M180" s="135" t="s">
        <v>1</v>
      </c>
      <c r="N180" s="136" t="s">
        <v>38</v>
      </c>
      <c r="P180" s="137">
        <f>O180*H180</f>
        <v>0</v>
      </c>
      <c r="Q180" s="137">
        <v>0.53325999999999996</v>
      </c>
      <c r="R180" s="137">
        <f>Q180*H180</f>
        <v>0.53325999999999996</v>
      </c>
      <c r="S180" s="137">
        <v>0.3</v>
      </c>
      <c r="T180" s="138">
        <f>S180*H180</f>
        <v>0.3</v>
      </c>
      <c r="AR180" s="139" t="s">
        <v>116</v>
      </c>
      <c r="AT180" s="139" t="s">
        <v>112</v>
      </c>
      <c r="AU180" s="139" t="s">
        <v>80</v>
      </c>
      <c r="AY180" s="16" t="s">
        <v>110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78</v>
      </c>
      <c r="BK180" s="140">
        <f>ROUND(I180*H180,2)</f>
        <v>0</v>
      </c>
      <c r="BL180" s="16" t="s">
        <v>116</v>
      </c>
      <c r="BM180" s="139" t="s">
        <v>241</v>
      </c>
    </row>
    <row r="181" spans="2:65" s="1" customFormat="1" ht="24.2" customHeight="1">
      <c r="B181" s="31"/>
      <c r="C181" s="156" t="s">
        <v>7</v>
      </c>
      <c r="D181" s="156" t="s">
        <v>187</v>
      </c>
      <c r="E181" s="157" t="s">
        <v>242</v>
      </c>
      <c r="F181" s="158" t="s">
        <v>243</v>
      </c>
      <c r="G181" s="159" t="s">
        <v>240</v>
      </c>
      <c r="H181" s="160">
        <v>1</v>
      </c>
      <c r="I181" s="161"/>
      <c r="J181" s="162">
        <f>ROUND(I181*H181,2)</f>
        <v>0</v>
      </c>
      <c r="K181" s="163"/>
      <c r="L181" s="164"/>
      <c r="M181" s="165" t="s">
        <v>1</v>
      </c>
      <c r="N181" s="166" t="s">
        <v>38</v>
      </c>
      <c r="P181" s="137">
        <f>O181*H181</f>
        <v>0</v>
      </c>
      <c r="Q181" s="137">
        <v>9.2999999999999999E-2</v>
      </c>
      <c r="R181" s="137">
        <f>Q181*H181</f>
        <v>9.2999999999999999E-2</v>
      </c>
      <c r="S181" s="137">
        <v>0</v>
      </c>
      <c r="T181" s="138">
        <f>S181*H181</f>
        <v>0</v>
      </c>
      <c r="AR181" s="139" t="s">
        <v>167</v>
      </c>
      <c r="AT181" s="139" t="s">
        <v>187</v>
      </c>
      <c r="AU181" s="139" t="s">
        <v>80</v>
      </c>
      <c r="AY181" s="16" t="s">
        <v>110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6" t="s">
        <v>78</v>
      </c>
      <c r="BK181" s="140">
        <f>ROUND(I181*H181,2)</f>
        <v>0</v>
      </c>
      <c r="BL181" s="16" t="s">
        <v>116</v>
      </c>
      <c r="BM181" s="139" t="s">
        <v>244</v>
      </c>
    </row>
    <row r="182" spans="2:65" s="11" customFormat="1" ht="22.9" customHeight="1">
      <c r="B182" s="115"/>
      <c r="D182" s="116" t="s">
        <v>72</v>
      </c>
      <c r="E182" s="125" t="s">
        <v>171</v>
      </c>
      <c r="F182" s="125" t="s">
        <v>245</v>
      </c>
      <c r="I182" s="118"/>
      <c r="J182" s="126">
        <f>BK182</f>
        <v>0</v>
      </c>
      <c r="L182" s="115"/>
      <c r="M182" s="120"/>
      <c r="P182" s="121">
        <f>SUM(P183:P206)</f>
        <v>0</v>
      </c>
      <c r="R182" s="121">
        <f>SUM(R183:R206)</f>
        <v>70.744333699999999</v>
      </c>
      <c r="T182" s="122">
        <f>SUM(T183:T206)</f>
        <v>0</v>
      </c>
      <c r="AR182" s="116" t="s">
        <v>78</v>
      </c>
      <c r="AT182" s="123" t="s">
        <v>72</v>
      </c>
      <c r="AU182" s="123" t="s">
        <v>78</v>
      </c>
      <c r="AY182" s="116" t="s">
        <v>110</v>
      </c>
      <c r="BK182" s="124">
        <f>SUM(BK183:BK206)</f>
        <v>0</v>
      </c>
    </row>
    <row r="183" spans="2:65" s="1" customFormat="1" ht="33" customHeight="1">
      <c r="B183" s="31"/>
      <c r="C183" s="127" t="s">
        <v>246</v>
      </c>
      <c r="D183" s="127" t="s">
        <v>112</v>
      </c>
      <c r="E183" s="128" t="s">
        <v>247</v>
      </c>
      <c r="F183" s="129" t="s">
        <v>248</v>
      </c>
      <c r="G183" s="130" t="s">
        <v>131</v>
      </c>
      <c r="H183" s="131">
        <v>131.5</v>
      </c>
      <c r="I183" s="132"/>
      <c r="J183" s="133">
        <f>ROUND(I183*H183,2)</f>
        <v>0</v>
      </c>
      <c r="K183" s="134"/>
      <c r="L183" s="31"/>
      <c r="M183" s="135" t="s">
        <v>1</v>
      </c>
      <c r="N183" s="136" t="s">
        <v>38</v>
      </c>
      <c r="P183" s="137">
        <f>O183*H183</f>
        <v>0</v>
      </c>
      <c r="Q183" s="137">
        <v>0.15540000000000001</v>
      </c>
      <c r="R183" s="137">
        <f>Q183*H183</f>
        <v>20.435100000000002</v>
      </c>
      <c r="S183" s="137">
        <v>0</v>
      </c>
      <c r="T183" s="138">
        <f>S183*H183</f>
        <v>0</v>
      </c>
      <c r="AR183" s="139" t="s">
        <v>116</v>
      </c>
      <c r="AT183" s="139" t="s">
        <v>112</v>
      </c>
      <c r="AU183" s="139" t="s">
        <v>80</v>
      </c>
      <c r="AY183" s="16" t="s">
        <v>110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78</v>
      </c>
      <c r="BK183" s="140">
        <f>ROUND(I183*H183,2)</f>
        <v>0</v>
      </c>
      <c r="BL183" s="16" t="s">
        <v>116</v>
      </c>
      <c r="BM183" s="139" t="s">
        <v>249</v>
      </c>
    </row>
    <row r="184" spans="2:65" s="1" customFormat="1" ht="24.2" customHeight="1">
      <c r="B184" s="31"/>
      <c r="C184" s="156" t="s">
        <v>250</v>
      </c>
      <c r="D184" s="156" t="s">
        <v>187</v>
      </c>
      <c r="E184" s="157" t="s">
        <v>251</v>
      </c>
      <c r="F184" s="158" t="s">
        <v>252</v>
      </c>
      <c r="G184" s="159" t="s">
        <v>131</v>
      </c>
      <c r="H184" s="160">
        <v>34.68</v>
      </c>
      <c r="I184" s="161"/>
      <c r="J184" s="162">
        <f>ROUND(I184*H184,2)</f>
        <v>0</v>
      </c>
      <c r="K184" s="163"/>
      <c r="L184" s="164"/>
      <c r="M184" s="165" t="s">
        <v>1</v>
      </c>
      <c r="N184" s="166" t="s">
        <v>38</v>
      </c>
      <c r="P184" s="137">
        <f>O184*H184</f>
        <v>0</v>
      </c>
      <c r="Q184" s="137">
        <v>4.8300000000000003E-2</v>
      </c>
      <c r="R184" s="137">
        <f>Q184*H184</f>
        <v>1.675044</v>
      </c>
      <c r="S184" s="137">
        <v>0</v>
      </c>
      <c r="T184" s="138">
        <f>S184*H184</f>
        <v>0</v>
      </c>
      <c r="AR184" s="139" t="s">
        <v>167</v>
      </c>
      <c r="AT184" s="139" t="s">
        <v>187</v>
      </c>
      <c r="AU184" s="139" t="s">
        <v>80</v>
      </c>
      <c r="AY184" s="16" t="s">
        <v>110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78</v>
      </c>
      <c r="BK184" s="140">
        <f>ROUND(I184*H184,2)</f>
        <v>0</v>
      </c>
      <c r="BL184" s="16" t="s">
        <v>116</v>
      </c>
      <c r="BM184" s="139" t="s">
        <v>253</v>
      </c>
    </row>
    <row r="185" spans="2:65" s="12" customFormat="1" ht="11.25">
      <c r="B185" s="141"/>
      <c r="D185" s="142" t="s">
        <v>118</v>
      </c>
      <c r="E185" s="143" t="s">
        <v>1</v>
      </c>
      <c r="F185" s="144" t="s">
        <v>254</v>
      </c>
      <c r="H185" s="145">
        <v>34</v>
      </c>
      <c r="I185" s="146"/>
      <c r="L185" s="141"/>
      <c r="M185" s="147"/>
      <c r="T185" s="148"/>
      <c r="AT185" s="143" t="s">
        <v>118</v>
      </c>
      <c r="AU185" s="143" t="s">
        <v>80</v>
      </c>
      <c r="AV185" s="12" t="s">
        <v>80</v>
      </c>
      <c r="AW185" s="12" t="s">
        <v>30</v>
      </c>
      <c r="AX185" s="12" t="s">
        <v>78</v>
      </c>
      <c r="AY185" s="143" t="s">
        <v>110</v>
      </c>
    </row>
    <row r="186" spans="2:65" s="12" customFormat="1" ht="11.25">
      <c r="B186" s="141"/>
      <c r="D186" s="142" t="s">
        <v>118</v>
      </c>
      <c r="F186" s="144" t="s">
        <v>255</v>
      </c>
      <c r="H186" s="145">
        <v>34.68</v>
      </c>
      <c r="I186" s="146"/>
      <c r="L186" s="141"/>
      <c r="M186" s="147"/>
      <c r="T186" s="148"/>
      <c r="AT186" s="143" t="s">
        <v>118</v>
      </c>
      <c r="AU186" s="143" t="s">
        <v>80</v>
      </c>
      <c r="AV186" s="12" t="s">
        <v>80</v>
      </c>
      <c r="AW186" s="12" t="s">
        <v>4</v>
      </c>
      <c r="AX186" s="12" t="s">
        <v>78</v>
      </c>
      <c r="AY186" s="143" t="s">
        <v>110</v>
      </c>
    </row>
    <row r="187" spans="2:65" s="1" customFormat="1" ht="24.2" customHeight="1">
      <c r="B187" s="31"/>
      <c r="C187" s="156" t="s">
        <v>256</v>
      </c>
      <c r="D187" s="156" t="s">
        <v>187</v>
      </c>
      <c r="E187" s="157" t="s">
        <v>257</v>
      </c>
      <c r="F187" s="158" t="s">
        <v>258</v>
      </c>
      <c r="G187" s="159" t="s">
        <v>131</v>
      </c>
      <c r="H187" s="160">
        <v>7.14</v>
      </c>
      <c r="I187" s="161"/>
      <c r="J187" s="162">
        <f>ROUND(I187*H187,2)</f>
        <v>0</v>
      </c>
      <c r="K187" s="163"/>
      <c r="L187" s="164"/>
      <c r="M187" s="165" t="s">
        <v>1</v>
      </c>
      <c r="N187" s="166" t="s">
        <v>38</v>
      </c>
      <c r="P187" s="137">
        <f>O187*H187</f>
        <v>0</v>
      </c>
      <c r="Q187" s="137">
        <v>6.5670000000000006E-2</v>
      </c>
      <c r="R187" s="137">
        <f>Q187*H187</f>
        <v>0.46888380000000002</v>
      </c>
      <c r="S187" s="137">
        <v>0</v>
      </c>
      <c r="T187" s="138">
        <f>S187*H187</f>
        <v>0</v>
      </c>
      <c r="AR187" s="139" t="s">
        <v>167</v>
      </c>
      <c r="AT187" s="139" t="s">
        <v>187</v>
      </c>
      <c r="AU187" s="139" t="s">
        <v>80</v>
      </c>
      <c r="AY187" s="16" t="s">
        <v>110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6" t="s">
        <v>78</v>
      </c>
      <c r="BK187" s="140">
        <f>ROUND(I187*H187,2)</f>
        <v>0</v>
      </c>
      <c r="BL187" s="16" t="s">
        <v>116</v>
      </c>
      <c r="BM187" s="139" t="s">
        <v>259</v>
      </c>
    </row>
    <row r="188" spans="2:65" s="12" customFormat="1" ht="11.25">
      <c r="B188" s="141"/>
      <c r="D188" s="142" t="s">
        <v>118</v>
      </c>
      <c r="E188" s="143" t="s">
        <v>1</v>
      </c>
      <c r="F188" s="144" t="s">
        <v>260</v>
      </c>
      <c r="H188" s="145">
        <v>7</v>
      </c>
      <c r="I188" s="146"/>
      <c r="L188" s="141"/>
      <c r="M188" s="147"/>
      <c r="T188" s="148"/>
      <c r="AT188" s="143" t="s">
        <v>118</v>
      </c>
      <c r="AU188" s="143" t="s">
        <v>80</v>
      </c>
      <c r="AV188" s="12" t="s">
        <v>80</v>
      </c>
      <c r="AW188" s="12" t="s">
        <v>30</v>
      </c>
      <c r="AX188" s="12" t="s">
        <v>78</v>
      </c>
      <c r="AY188" s="143" t="s">
        <v>110</v>
      </c>
    </row>
    <row r="189" spans="2:65" s="12" customFormat="1" ht="11.25">
      <c r="B189" s="141"/>
      <c r="D189" s="142" t="s">
        <v>118</v>
      </c>
      <c r="F189" s="144" t="s">
        <v>261</v>
      </c>
      <c r="H189" s="145">
        <v>7.14</v>
      </c>
      <c r="I189" s="146"/>
      <c r="L189" s="141"/>
      <c r="M189" s="147"/>
      <c r="T189" s="148"/>
      <c r="AT189" s="143" t="s">
        <v>118</v>
      </c>
      <c r="AU189" s="143" t="s">
        <v>80</v>
      </c>
      <c r="AV189" s="12" t="s">
        <v>80</v>
      </c>
      <c r="AW189" s="12" t="s">
        <v>4</v>
      </c>
      <c r="AX189" s="12" t="s">
        <v>78</v>
      </c>
      <c r="AY189" s="143" t="s">
        <v>110</v>
      </c>
    </row>
    <row r="190" spans="2:65" s="1" customFormat="1" ht="16.5" customHeight="1">
      <c r="B190" s="31"/>
      <c r="C190" s="156" t="s">
        <v>262</v>
      </c>
      <c r="D190" s="156" t="s">
        <v>187</v>
      </c>
      <c r="E190" s="157" t="s">
        <v>263</v>
      </c>
      <c r="F190" s="158" t="s">
        <v>264</v>
      </c>
      <c r="G190" s="159" t="s">
        <v>131</v>
      </c>
      <c r="H190" s="160">
        <v>92.31</v>
      </c>
      <c r="I190" s="161"/>
      <c r="J190" s="162">
        <f>ROUND(I190*H190,2)</f>
        <v>0</v>
      </c>
      <c r="K190" s="163"/>
      <c r="L190" s="164"/>
      <c r="M190" s="165" t="s">
        <v>1</v>
      </c>
      <c r="N190" s="166" t="s">
        <v>38</v>
      </c>
      <c r="P190" s="137">
        <f>O190*H190</f>
        <v>0</v>
      </c>
      <c r="Q190" s="137">
        <v>0.08</v>
      </c>
      <c r="R190" s="137">
        <f>Q190*H190</f>
        <v>7.3848000000000003</v>
      </c>
      <c r="S190" s="137">
        <v>0</v>
      </c>
      <c r="T190" s="138">
        <f>S190*H190</f>
        <v>0</v>
      </c>
      <c r="AR190" s="139" t="s">
        <v>167</v>
      </c>
      <c r="AT190" s="139" t="s">
        <v>187</v>
      </c>
      <c r="AU190" s="139" t="s">
        <v>80</v>
      </c>
      <c r="AY190" s="16" t="s">
        <v>110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6" t="s">
        <v>78</v>
      </c>
      <c r="BK190" s="140">
        <f>ROUND(I190*H190,2)</f>
        <v>0</v>
      </c>
      <c r="BL190" s="16" t="s">
        <v>116</v>
      </c>
      <c r="BM190" s="139" t="s">
        <v>265</v>
      </c>
    </row>
    <row r="191" spans="2:65" s="12" customFormat="1" ht="11.25">
      <c r="B191" s="141"/>
      <c r="D191" s="142" t="s">
        <v>118</v>
      </c>
      <c r="E191" s="143" t="s">
        <v>1</v>
      </c>
      <c r="F191" s="144" t="s">
        <v>266</v>
      </c>
      <c r="H191" s="145">
        <v>90.5</v>
      </c>
      <c r="I191" s="146"/>
      <c r="L191" s="141"/>
      <c r="M191" s="147"/>
      <c r="T191" s="148"/>
      <c r="AT191" s="143" t="s">
        <v>118</v>
      </c>
      <c r="AU191" s="143" t="s">
        <v>80</v>
      </c>
      <c r="AV191" s="12" t="s">
        <v>80</v>
      </c>
      <c r="AW191" s="12" t="s">
        <v>30</v>
      </c>
      <c r="AX191" s="12" t="s">
        <v>78</v>
      </c>
      <c r="AY191" s="143" t="s">
        <v>110</v>
      </c>
    </row>
    <row r="192" spans="2:65" s="12" customFormat="1" ht="11.25">
      <c r="B192" s="141"/>
      <c r="D192" s="142" t="s">
        <v>118</v>
      </c>
      <c r="F192" s="144" t="s">
        <v>267</v>
      </c>
      <c r="H192" s="145">
        <v>92.31</v>
      </c>
      <c r="I192" s="146"/>
      <c r="L192" s="141"/>
      <c r="M192" s="147"/>
      <c r="T192" s="148"/>
      <c r="AT192" s="143" t="s">
        <v>118</v>
      </c>
      <c r="AU192" s="143" t="s">
        <v>80</v>
      </c>
      <c r="AV192" s="12" t="s">
        <v>80</v>
      </c>
      <c r="AW192" s="12" t="s">
        <v>4</v>
      </c>
      <c r="AX192" s="12" t="s">
        <v>78</v>
      </c>
      <c r="AY192" s="143" t="s">
        <v>110</v>
      </c>
    </row>
    <row r="193" spans="2:65" s="1" customFormat="1" ht="33" customHeight="1">
      <c r="B193" s="31"/>
      <c r="C193" s="127" t="s">
        <v>268</v>
      </c>
      <c r="D193" s="127" t="s">
        <v>112</v>
      </c>
      <c r="E193" s="128" t="s">
        <v>269</v>
      </c>
      <c r="F193" s="129" t="s">
        <v>270</v>
      </c>
      <c r="G193" s="130" t="s">
        <v>131</v>
      </c>
      <c r="H193" s="131">
        <v>52.3</v>
      </c>
      <c r="I193" s="132"/>
      <c r="J193" s="133">
        <f>ROUND(I193*H193,2)</f>
        <v>0</v>
      </c>
      <c r="K193" s="134"/>
      <c r="L193" s="31"/>
      <c r="M193" s="135" t="s">
        <v>1</v>
      </c>
      <c r="N193" s="136" t="s">
        <v>38</v>
      </c>
      <c r="P193" s="137">
        <f>O193*H193</f>
        <v>0</v>
      </c>
      <c r="Q193" s="137">
        <v>0.1295</v>
      </c>
      <c r="R193" s="137">
        <f>Q193*H193</f>
        <v>6.77285</v>
      </c>
      <c r="S193" s="137">
        <v>0</v>
      </c>
      <c r="T193" s="138">
        <f>S193*H193</f>
        <v>0</v>
      </c>
      <c r="AR193" s="139" t="s">
        <v>116</v>
      </c>
      <c r="AT193" s="139" t="s">
        <v>112</v>
      </c>
      <c r="AU193" s="139" t="s">
        <v>80</v>
      </c>
      <c r="AY193" s="16" t="s">
        <v>110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6" t="s">
        <v>78</v>
      </c>
      <c r="BK193" s="140">
        <f>ROUND(I193*H193,2)</f>
        <v>0</v>
      </c>
      <c r="BL193" s="16" t="s">
        <v>116</v>
      </c>
      <c r="BM193" s="139" t="s">
        <v>271</v>
      </c>
    </row>
    <row r="194" spans="2:65" s="12" customFormat="1" ht="11.25">
      <c r="B194" s="141"/>
      <c r="D194" s="142" t="s">
        <v>118</v>
      </c>
      <c r="E194" s="143" t="s">
        <v>1</v>
      </c>
      <c r="F194" s="144" t="s">
        <v>272</v>
      </c>
      <c r="H194" s="145">
        <v>52.3</v>
      </c>
      <c r="I194" s="146"/>
      <c r="L194" s="141"/>
      <c r="M194" s="147"/>
      <c r="T194" s="148"/>
      <c r="AT194" s="143" t="s">
        <v>118</v>
      </c>
      <c r="AU194" s="143" t="s">
        <v>80</v>
      </c>
      <c r="AV194" s="12" t="s">
        <v>80</v>
      </c>
      <c r="AW194" s="12" t="s">
        <v>30</v>
      </c>
      <c r="AX194" s="12" t="s">
        <v>78</v>
      </c>
      <c r="AY194" s="143" t="s">
        <v>110</v>
      </c>
    </row>
    <row r="195" spans="2:65" s="1" customFormat="1" ht="16.5" customHeight="1">
      <c r="B195" s="31"/>
      <c r="C195" s="156" t="s">
        <v>273</v>
      </c>
      <c r="D195" s="156" t="s">
        <v>187</v>
      </c>
      <c r="E195" s="157" t="s">
        <v>274</v>
      </c>
      <c r="F195" s="158" t="s">
        <v>275</v>
      </c>
      <c r="G195" s="159" t="s">
        <v>131</v>
      </c>
      <c r="H195" s="160">
        <v>53.345999999999997</v>
      </c>
      <c r="I195" s="161"/>
      <c r="J195" s="162">
        <f>ROUND(I195*H195,2)</f>
        <v>0</v>
      </c>
      <c r="K195" s="163"/>
      <c r="L195" s="164"/>
      <c r="M195" s="165" t="s">
        <v>1</v>
      </c>
      <c r="N195" s="166" t="s">
        <v>38</v>
      </c>
      <c r="P195" s="137">
        <f>O195*H195</f>
        <v>0</v>
      </c>
      <c r="Q195" s="137">
        <v>2.4E-2</v>
      </c>
      <c r="R195" s="137">
        <f>Q195*H195</f>
        <v>1.2803039999999999</v>
      </c>
      <c r="S195" s="137">
        <v>0</v>
      </c>
      <c r="T195" s="138">
        <f>S195*H195</f>
        <v>0</v>
      </c>
      <c r="AR195" s="139" t="s">
        <v>167</v>
      </c>
      <c r="AT195" s="139" t="s">
        <v>187</v>
      </c>
      <c r="AU195" s="139" t="s">
        <v>80</v>
      </c>
      <c r="AY195" s="16" t="s">
        <v>110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6" t="s">
        <v>78</v>
      </c>
      <c r="BK195" s="140">
        <f>ROUND(I195*H195,2)</f>
        <v>0</v>
      </c>
      <c r="BL195" s="16" t="s">
        <v>116</v>
      </c>
      <c r="BM195" s="139" t="s">
        <v>276</v>
      </c>
    </row>
    <row r="196" spans="2:65" s="12" customFormat="1" ht="11.25">
      <c r="B196" s="141"/>
      <c r="D196" s="142" t="s">
        <v>118</v>
      </c>
      <c r="F196" s="144" t="s">
        <v>277</v>
      </c>
      <c r="H196" s="145">
        <v>53.345999999999997</v>
      </c>
      <c r="I196" s="146"/>
      <c r="L196" s="141"/>
      <c r="M196" s="147"/>
      <c r="T196" s="148"/>
      <c r="AT196" s="143" t="s">
        <v>118</v>
      </c>
      <c r="AU196" s="143" t="s">
        <v>80</v>
      </c>
      <c r="AV196" s="12" t="s">
        <v>80</v>
      </c>
      <c r="AW196" s="12" t="s">
        <v>4</v>
      </c>
      <c r="AX196" s="12" t="s">
        <v>78</v>
      </c>
      <c r="AY196" s="143" t="s">
        <v>110</v>
      </c>
    </row>
    <row r="197" spans="2:65" s="1" customFormat="1" ht="24.2" customHeight="1">
      <c r="B197" s="31"/>
      <c r="C197" s="127" t="s">
        <v>278</v>
      </c>
      <c r="D197" s="127" t="s">
        <v>112</v>
      </c>
      <c r="E197" s="128" t="s">
        <v>279</v>
      </c>
      <c r="F197" s="129" t="s">
        <v>280</v>
      </c>
      <c r="G197" s="130" t="s">
        <v>138</v>
      </c>
      <c r="H197" s="131">
        <v>13.785</v>
      </c>
      <c r="I197" s="132"/>
      <c r="J197" s="133">
        <f>ROUND(I197*H197,2)</f>
        <v>0</v>
      </c>
      <c r="K197" s="134"/>
      <c r="L197" s="31"/>
      <c r="M197" s="135" t="s">
        <v>1</v>
      </c>
      <c r="N197" s="136" t="s">
        <v>38</v>
      </c>
      <c r="P197" s="137">
        <f>O197*H197</f>
        <v>0</v>
      </c>
      <c r="Q197" s="137">
        <v>2.2563399999999998</v>
      </c>
      <c r="R197" s="137">
        <f>Q197*H197</f>
        <v>31.103646899999998</v>
      </c>
      <c r="S197" s="137">
        <v>0</v>
      </c>
      <c r="T197" s="138">
        <f>S197*H197</f>
        <v>0</v>
      </c>
      <c r="AR197" s="139" t="s">
        <v>116</v>
      </c>
      <c r="AT197" s="139" t="s">
        <v>112</v>
      </c>
      <c r="AU197" s="139" t="s">
        <v>80</v>
      </c>
      <c r="AY197" s="16" t="s">
        <v>110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6" t="s">
        <v>78</v>
      </c>
      <c r="BK197" s="140">
        <f>ROUND(I197*H197,2)</f>
        <v>0</v>
      </c>
      <c r="BL197" s="16" t="s">
        <v>116</v>
      </c>
      <c r="BM197" s="139" t="s">
        <v>281</v>
      </c>
    </row>
    <row r="198" spans="2:65" s="12" customFormat="1" ht="11.25">
      <c r="B198" s="141"/>
      <c r="D198" s="142" t="s">
        <v>118</v>
      </c>
      <c r="E198" s="143" t="s">
        <v>1</v>
      </c>
      <c r="F198" s="144" t="s">
        <v>282</v>
      </c>
      <c r="H198" s="145">
        <v>13.785</v>
      </c>
      <c r="I198" s="146"/>
      <c r="L198" s="141"/>
      <c r="M198" s="147"/>
      <c r="T198" s="148"/>
      <c r="AT198" s="143" t="s">
        <v>118</v>
      </c>
      <c r="AU198" s="143" t="s">
        <v>80</v>
      </c>
      <c r="AV198" s="12" t="s">
        <v>80</v>
      </c>
      <c r="AW198" s="12" t="s">
        <v>30</v>
      </c>
      <c r="AX198" s="12" t="s">
        <v>78</v>
      </c>
      <c r="AY198" s="143" t="s">
        <v>110</v>
      </c>
    </row>
    <row r="199" spans="2:65" s="1" customFormat="1" ht="24.2" customHeight="1">
      <c r="B199" s="31"/>
      <c r="C199" s="127" t="s">
        <v>283</v>
      </c>
      <c r="D199" s="127" t="s">
        <v>112</v>
      </c>
      <c r="E199" s="128" t="s">
        <v>284</v>
      </c>
      <c r="F199" s="129" t="s">
        <v>285</v>
      </c>
      <c r="G199" s="130" t="s">
        <v>131</v>
      </c>
      <c r="H199" s="131">
        <v>138.30000000000001</v>
      </c>
      <c r="I199" s="132"/>
      <c r="J199" s="133">
        <f>ROUND(I199*H199,2)</f>
        <v>0</v>
      </c>
      <c r="K199" s="134"/>
      <c r="L199" s="31"/>
      <c r="M199" s="135" t="s">
        <v>1</v>
      </c>
      <c r="N199" s="136" t="s">
        <v>38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116</v>
      </c>
      <c r="AT199" s="139" t="s">
        <v>112</v>
      </c>
      <c r="AU199" s="139" t="s">
        <v>80</v>
      </c>
      <c r="AY199" s="16" t="s">
        <v>110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78</v>
      </c>
      <c r="BK199" s="140">
        <f>ROUND(I199*H199,2)</f>
        <v>0</v>
      </c>
      <c r="BL199" s="16" t="s">
        <v>116</v>
      </c>
      <c r="BM199" s="139" t="s">
        <v>286</v>
      </c>
    </row>
    <row r="200" spans="2:65" s="14" customFormat="1" ht="11.25">
      <c r="B200" s="167"/>
      <c r="D200" s="142" t="s">
        <v>118</v>
      </c>
      <c r="E200" s="168" t="s">
        <v>1</v>
      </c>
      <c r="F200" s="169" t="s">
        <v>287</v>
      </c>
      <c r="H200" s="168" t="s">
        <v>1</v>
      </c>
      <c r="I200" s="170"/>
      <c r="L200" s="167"/>
      <c r="M200" s="171"/>
      <c r="T200" s="172"/>
      <c r="AT200" s="168" t="s">
        <v>118</v>
      </c>
      <c r="AU200" s="168" t="s">
        <v>80</v>
      </c>
      <c r="AV200" s="14" t="s">
        <v>78</v>
      </c>
      <c r="AW200" s="14" t="s">
        <v>30</v>
      </c>
      <c r="AX200" s="14" t="s">
        <v>73</v>
      </c>
      <c r="AY200" s="168" t="s">
        <v>110</v>
      </c>
    </row>
    <row r="201" spans="2:65" s="12" customFormat="1" ht="11.25">
      <c r="B201" s="141"/>
      <c r="D201" s="142" t="s">
        <v>118</v>
      </c>
      <c r="E201" s="143" t="s">
        <v>1</v>
      </c>
      <c r="F201" s="144" t="s">
        <v>288</v>
      </c>
      <c r="H201" s="145">
        <v>6.8</v>
      </c>
      <c r="I201" s="146"/>
      <c r="L201" s="141"/>
      <c r="M201" s="147"/>
      <c r="T201" s="148"/>
      <c r="AT201" s="143" t="s">
        <v>118</v>
      </c>
      <c r="AU201" s="143" t="s">
        <v>80</v>
      </c>
      <c r="AV201" s="12" t="s">
        <v>80</v>
      </c>
      <c r="AW201" s="12" t="s">
        <v>30</v>
      </c>
      <c r="AX201" s="12" t="s">
        <v>73</v>
      </c>
      <c r="AY201" s="143" t="s">
        <v>110</v>
      </c>
    </row>
    <row r="202" spans="2:65" s="12" customFormat="1" ht="11.25">
      <c r="B202" s="141"/>
      <c r="D202" s="142" t="s">
        <v>118</v>
      </c>
      <c r="E202" s="143" t="s">
        <v>1</v>
      </c>
      <c r="F202" s="144" t="s">
        <v>289</v>
      </c>
      <c r="H202" s="145">
        <v>131.5</v>
      </c>
      <c r="I202" s="146"/>
      <c r="L202" s="141"/>
      <c r="M202" s="147"/>
      <c r="T202" s="148"/>
      <c r="AT202" s="143" t="s">
        <v>118</v>
      </c>
      <c r="AU202" s="143" t="s">
        <v>80</v>
      </c>
      <c r="AV202" s="12" t="s">
        <v>80</v>
      </c>
      <c r="AW202" s="12" t="s">
        <v>30</v>
      </c>
      <c r="AX202" s="12" t="s">
        <v>73</v>
      </c>
      <c r="AY202" s="143" t="s">
        <v>110</v>
      </c>
    </row>
    <row r="203" spans="2:65" s="13" customFormat="1" ht="11.25">
      <c r="B203" s="149"/>
      <c r="D203" s="142" t="s">
        <v>118</v>
      </c>
      <c r="E203" s="150" t="s">
        <v>1</v>
      </c>
      <c r="F203" s="151" t="s">
        <v>121</v>
      </c>
      <c r="H203" s="152">
        <v>138.30000000000001</v>
      </c>
      <c r="I203" s="153"/>
      <c r="L203" s="149"/>
      <c r="M203" s="154"/>
      <c r="T203" s="155"/>
      <c r="AT203" s="150" t="s">
        <v>118</v>
      </c>
      <c r="AU203" s="150" t="s">
        <v>80</v>
      </c>
      <c r="AV203" s="13" t="s">
        <v>116</v>
      </c>
      <c r="AW203" s="13" t="s">
        <v>30</v>
      </c>
      <c r="AX203" s="13" t="s">
        <v>78</v>
      </c>
      <c r="AY203" s="150" t="s">
        <v>110</v>
      </c>
    </row>
    <row r="204" spans="2:65" s="1" customFormat="1" ht="24.2" customHeight="1">
      <c r="B204" s="31"/>
      <c r="C204" s="127" t="s">
        <v>290</v>
      </c>
      <c r="D204" s="127" t="s">
        <v>112</v>
      </c>
      <c r="E204" s="128" t="s">
        <v>291</v>
      </c>
      <c r="F204" s="129" t="s">
        <v>292</v>
      </c>
      <c r="G204" s="130" t="s">
        <v>131</v>
      </c>
      <c r="H204" s="131">
        <v>138.30000000000001</v>
      </c>
      <c r="I204" s="132"/>
      <c r="J204" s="133">
        <f>ROUND(I204*H204,2)</f>
        <v>0</v>
      </c>
      <c r="K204" s="134"/>
      <c r="L204" s="31"/>
      <c r="M204" s="135" t="s">
        <v>1</v>
      </c>
      <c r="N204" s="136" t="s">
        <v>38</v>
      </c>
      <c r="P204" s="137">
        <f>O204*H204</f>
        <v>0</v>
      </c>
      <c r="Q204" s="137">
        <v>5.0000000000000002E-5</v>
      </c>
      <c r="R204" s="137">
        <f>Q204*H204</f>
        <v>6.915000000000001E-3</v>
      </c>
      <c r="S204" s="137">
        <v>0</v>
      </c>
      <c r="T204" s="138">
        <f>S204*H204</f>
        <v>0</v>
      </c>
      <c r="AR204" s="139" t="s">
        <v>116</v>
      </c>
      <c r="AT204" s="139" t="s">
        <v>112</v>
      </c>
      <c r="AU204" s="139" t="s">
        <v>80</v>
      </c>
      <c r="AY204" s="16" t="s">
        <v>110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6" t="s">
        <v>78</v>
      </c>
      <c r="BK204" s="140">
        <f>ROUND(I204*H204,2)</f>
        <v>0</v>
      </c>
      <c r="BL204" s="16" t="s">
        <v>116</v>
      </c>
      <c r="BM204" s="139" t="s">
        <v>293</v>
      </c>
    </row>
    <row r="205" spans="2:65" s="1" customFormat="1" ht="16.5" customHeight="1">
      <c r="B205" s="31"/>
      <c r="C205" s="127" t="s">
        <v>294</v>
      </c>
      <c r="D205" s="127" t="s">
        <v>112</v>
      </c>
      <c r="E205" s="128" t="s">
        <v>295</v>
      </c>
      <c r="F205" s="129" t="s">
        <v>296</v>
      </c>
      <c r="G205" s="130" t="s">
        <v>131</v>
      </c>
      <c r="H205" s="131">
        <v>138.30000000000001</v>
      </c>
      <c r="I205" s="132"/>
      <c r="J205" s="133">
        <f>ROUND(I205*H205,2)</f>
        <v>0</v>
      </c>
      <c r="K205" s="134"/>
      <c r="L205" s="31"/>
      <c r="M205" s="135" t="s">
        <v>1</v>
      </c>
      <c r="N205" s="136" t="s">
        <v>38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116</v>
      </c>
      <c r="AT205" s="139" t="s">
        <v>112</v>
      </c>
      <c r="AU205" s="139" t="s">
        <v>80</v>
      </c>
      <c r="AY205" s="16" t="s">
        <v>110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6" t="s">
        <v>78</v>
      </c>
      <c r="BK205" s="140">
        <f>ROUND(I205*H205,2)</f>
        <v>0</v>
      </c>
      <c r="BL205" s="16" t="s">
        <v>116</v>
      </c>
      <c r="BM205" s="139" t="s">
        <v>297</v>
      </c>
    </row>
    <row r="206" spans="2:65" s="1" customFormat="1" ht="33" customHeight="1">
      <c r="B206" s="31"/>
      <c r="C206" s="127" t="s">
        <v>298</v>
      </c>
      <c r="D206" s="127" t="s">
        <v>112</v>
      </c>
      <c r="E206" s="128" t="s">
        <v>299</v>
      </c>
      <c r="F206" s="129" t="s">
        <v>300</v>
      </c>
      <c r="G206" s="130" t="s">
        <v>240</v>
      </c>
      <c r="H206" s="131">
        <v>1</v>
      </c>
      <c r="I206" s="132"/>
      <c r="J206" s="133">
        <f>ROUND(I206*H206,2)</f>
        <v>0</v>
      </c>
      <c r="K206" s="134"/>
      <c r="L206" s="31"/>
      <c r="M206" s="135" t="s">
        <v>1</v>
      </c>
      <c r="N206" s="136" t="s">
        <v>38</v>
      </c>
      <c r="P206" s="137">
        <f>O206*H206</f>
        <v>0</v>
      </c>
      <c r="Q206" s="137">
        <v>1.6167899999999999</v>
      </c>
      <c r="R206" s="137">
        <f>Q206*H206</f>
        <v>1.6167899999999999</v>
      </c>
      <c r="S206" s="137">
        <v>0</v>
      </c>
      <c r="T206" s="138">
        <f>S206*H206</f>
        <v>0</v>
      </c>
      <c r="AR206" s="139" t="s">
        <v>116</v>
      </c>
      <c r="AT206" s="139" t="s">
        <v>112</v>
      </c>
      <c r="AU206" s="139" t="s">
        <v>80</v>
      </c>
      <c r="AY206" s="16" t="s">
        <v>110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78</v>
      </c>
      <c r="BK206" s="140">
        <f>ROUND(I206*H206,2)</f>
        <v>0</v>
      </c>
      <c r="BL206" s="16" t="s">
        <v>116</v>
      </c>
      <c r="BM206" s="139" t="s">
        <v>301</v>
      </c>
    </row>
    <row r="207" spans="2:65" s="11" customFormat="1" ht="22.9" customHeight="1">
      <c r="B207" s="115"/>
      <c r="D207" s="116" t="s">
        <v>72</v>
      </c>
      <c r="E207" s="125" t="s">
        <v>302</v>
      </c>
      <c r="F207" s="125" t="s">
        <v>303</v>
      </c>
      <c r="I207" s="118"/>
      <c r="J207" s="126">
        <f>BK207</f>
        <v>0</v>
      </c>
      <c r="L207" s="115"/>
      <c r="M207" s="120"/>
      <c r="P207" s="121">
        <f>SUM(P208:P216)</f>
        <v>0</v>
      </c>
      <c r="R207" s="121">
        <f>SUM(R208:R216)</f>
        <v>0</v>
      </c>
      <c r="T207" s="122">
        <f>SUM(T208:T216)</f>
        <v>0</v>
      </c>
      <c r="AR207" s="116" t="s">
        <v>78</v>
      </c>
      <c r="AT207" s="123" t="s">
        <v>72</v>
      </c>
      <c r="AU207" s="123" t="s">
        <v>78</v>
      </c>
      <c r="AY207" s="116" t="s">
        <v>110</v>
      </c>
      <c r="BK207" s="124">
        <f>SUM(BK208:BK216)</f>
        <v>0</v>
      </c>
    </row>
    <row r="208" spans="2:65" s="1" customFormat="1" ht="21.75" customHeight="1">
      <c r="B208" s="31"/>
      <c r="C208" s="127" t="s">
        <v>304</v>
      </c>
      <c r="D208" s="127" t="s">
        <v>112</v>
      </c>
      <c r="E208" s="128" t="s">
        <v>305</v>
      </c>
      <c r="F208" s="129" t="s">
        <v>306</v>
      </c>
      <c r="G208" s="130" t="s">
        <v>163</v>
      </c>
      <c r="H208" s="131">
        <v>151.303</v>
      </c>
      <c r="I208" s="132"/>
      <c r="J208" s="133">
        <f>ROUND(I208*H208,2)</f>
        <v>0</v>
      </c>
      <c r="K208" s="134"/>
      <c r="L208" s="31"/>
      <c r="M208" s="135" t="s">
        <v>1</v>
      </c>
      <c r="N208" s="136" t="s">
        <v>38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116</v>
      </c>
      <c r="AT208" s="139" t="s">
        <v>112</v>
      </c>
      <c r="AU208" s="139" t="s">
        <v>80</v>
      </c>
      <c r="AY208" s="16" t="s">
        <v>110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6" t="s">
        <v>78</v>
      </c>
      <c r="BK208" s="140">
        <f>ROUND(I208*H208,2)</f>
        <v>0</v>
      </c>
      <c r="BL208" s="16" t="s">
        <v>116</v>
      </c>
      <c r="BM208" s="139" t="s">
        <v>307</v>
      </c>
    </row>
    <row r="209" spans="2:65" s="1" customFormat="1" ht="24.2" customHeight="1">
      <c r="B209" s="31"/>
      <c r="C209" s="127" t="s">
        <v>308</v>
      </c>
      <c r="D209" s="127" t="s">
        <v>112</v>
      </c>
      <c r="E209" s="128" t="s">
        <v>309</v>
      </c>
      <c r="F209" s="129" t="s">
        <v>310</v>
      </c>
      <c r="G209" s="130" t="s">
        <v>163</v>
      </c>
      <c r="H209" s="131">
        <v>2572.1509999999998</v>
      </c>
      <c r="I209" s="132"/>
      <c r="J209" s="133">
        <f>ROUND(I209*H209,2)</f>
        <v>0</v>
      </c>
      <c r="K209" s="134"/>
      <c r="L209" s="31"/>
      <c r="M209" s="135" t="s">
        <v>1</v>
      </c>
      <c r="N209" s="136" t="s">
        <v>38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116</v>
      </c>
      <c r="AT209" s="139" t="s">
        <v>112</v>
      </c>
      <c r="AU209" s="139" t="s">
        <v>80</v>
      </c>
      <c r="AY209" s="16" t="s">
        <v>110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6" t="s">
        <v>78</v>
      </c>
      <c r="BK209" s="140">
        <f>ROUND(I209*H209,2)</f>
        <v>0</v>
      </c>
      <c r="BL209" s="16" t="s">
        <v>116</v>
      </c>
      <c r="BM209" s="139" t="s">
        <v>311</v>
      </c>
    </row>
    <row r="210" spans="2:65" s="12" customFormat="1" ht="11.25">
      <c r="B210" s="141"/>
      <c r="D210" s="142" t="s">
        <v>118</v>
      </c>
      <c r="F210" s="144" t="s">
        <v>312</v>
      </c>
      <c r="H210" s="145">
        <v>2572.1509999999998</v>
      </c>
      <c r="I210" s="146"/>
      <c r="L210" s="141"/>
      <c r="M210" s="147"/>
      <c r="T210" s="148"/>
      <c r="AT210" s="143" t="s">
        <v>118</v>
      </c>
      <c r="AU210" s="143" t="s">
        <v>80</v>
      </c>
      <c r="AV210" s="12" t="s">
        <v>80</v>
      </c>
      <c r="AW210" s="12" t="s">
        <v>4</v>
      </c>
      <c r="AX210" s="12" t="s">
        <v>78</v>
      </c>
      <c r="AY210" s="143" t="s">
        <v>110</v>
      </c>
    </row>
    <row r="211" spans="2:65" s="1" customFormat="1" ht="37.9" customHeight="1">
      <c r="B211" s="31"/>
      <c r="C211" s="127" t="s">
        <v>313</v>
      </c>
      <c r="D211" s="127" t="s">
        <v>112</v>
      </c>
      <c r="E211" s="128" t="s">
        <v>314</v>
      </c>
      <c r="F211" s="129" t="s">
        <v>315</v>
      </c>
      <c r="G211" s="130" t="s">
        <v>163</v>
      </c>
      <c r="H211" s="131">
        <v>35.396000000000001</v>
      </c>
      <c r="I211" s="132"/>
      <c r="J211" s="133">
        <f>ROUND(I211*H211,2)</f>
        <v>0</v>
      </c>
      <c r="K211" s="134"/>
      <c r="L211" s="31"/>
      <c r="M211" s="135" t="s">
        <v>1</v>
      </c>
      <c r="N211" s="136" t="s">
        <v>38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116</v>
      </c>
      <c r="AT211" s="139" t="s">
        <v>112</v>
      </c>
      <c r="AU211" s="139" t="s">
        <v>80</v>
      </c>
      <c r="AY211" s="16" t="s">
        <v>110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78</v>
      </c>
      <c r="BK211" s="140">
        <f>ROUND(I211*H211,2)</f>
        <v>0</v>
      </c>
      <c r="BL211" s="16" t="s">
        <v>116</v>
      </c>
      <c r="BM211" s="139" t="s">
        <v>316</v>
      </c>
    </row>
    <row r="212" spans="2:65" s="12" customFormat="1" ht="11.25">
      <c r="B212" s="141"/>
      <c r="D212" s="142" t="s">
        <v>118</v>
      </c>
      <c r="E212" s="143" t="s">
        <v>1</v>
      </c>
      <c r="F212" s="144" t="s">
        <v>317</v>
      </c>
      <c r="H212" s="145">
        <v>35.396000000000001</v>
      </c>
      <c r="I212" s="146"/>
      <c r="L212" s="141"/>
      <c r="M212" s="147"/>
      <c r="T212" s="148"/>
      <c r="AT212" s="143" t="s">
        <v>118</v>
      </c>
      <c r="AU212" s="143" t="s">
        <v>80</v>
      </c>
      <c r="AV212" s="12" t="s">
        <v>80</v>
      </c>
      <c r="AW212" s="12" t="s">
        <v>30</v>
      </c>
      <c r="AX212" s="12" t="s">
        <v>78</v>
      </c>
      <c r="AY212" s="143" t="s">
        <v>110</v>
      </c>
    </row>
    <row r="213" spans="2:65" s="1" customFormat="1" ht="44.25" customHeight="1">
      <c r="B213" s="31"/>
      <c r="C213" s="127" t="s">
        <v>318</v>
      </c>
      <c r="D213" s="127" t="s">
        <v>112</v>
      </c>
      <c r="E213" s="128" t="s">
        <v>319</v>
      </c>
      <c r="F213" s="129" t="s">
        <v>320</v>
      </c>
      <c r="G213" s="130" t="s">
        <v>163</v>
      </c>
      <c r="H213" s="131">
        <v>67.451999999999998</v>
      </c>
      <c r="I213" s="132"/>
      <c r="J213" s="133">
        <f>ROUND(I213*H213,2)</f>
        <v>0</v>
      </c>
      <c r="K213" s="134"/>
      <c r="L213" s="31"/>
      <c r="M213" s="135" t="s">
        <v>1</v>
      </c>
      <c r="N213" s="136" t="s">
        <v>38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116</v>
      </c>
      <c r="AT213" s="139" t="s">
        <v>112</v>
      </c>
      <c r="AU213" s="139" t="s">
        <v>80</v>
      </c>
      <c r="AY213" s="16" t="s">
        <v>110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6" t="s">
        <v>78</v>
      </c>
      <c r="BK213" s="140">
        <f>ROUND(I213*H213,2)</f>
        <v>0</v>
      </c>
      <c r="BL213" s="16" t="s">
        <v>116</v>
      </c>
      <c r="BM213" s="139" t="s">
        <v>321</v>
      </c>
    </row>
    <row r="214" spans="2:65" s="12" customFormat="1" ht="11.25">
      <c r="B214" s="141"/>
      <c r="D214" s="142" t="s">
        <v>118</v>
      </c>
      <c r="E214" s="143" t="s">
        <v>1</v>
      </c>
      <c r="F214" s="144" t="s">
        <v>322</v>
      </c>
      <c r="H214" s="145">
        <v>67.451999999999998</v>
      </c>
      <c r="I214" s="146"/>
      <c r="L214" s="141"/>
      <c r="M214" s="147"/>
      <c r="T214" s="148"/>
      <c r="AT214" s="143" t="s">
        <v>118</v>
      </c>
      <c r="AU214" s="143" t="s">
        <v>80</v>
      </c>
      <c r="AV214" s="12" t="s">
        <v>80</v>
      </c>
      <c r="AW214" s="12" t="s">
        <v>30</v>
      </c>
      <c r="AX214" s="12" t="s">
        <v>78</v>
      </c>
      <c r="AY214" s="143" t="s">
        <v>110</v>
      </c>
    </row>
    <row r="215" spans="2:65" s="1" customFormat="1" ht="44.25" customHeight="1">
      <c r="B215" s="31"/>
      <c r="C215" s="127" t="s">
        <v>323</v>
      </c>
      <c r="D215" s="127" t="s">
        <v>112</v>
      </c>
      <c r="E215" s="128" t="s">
        <v>324</v>
      </c>
      <c r="F215" s="129" t="s">
        <v>325</v>
      </c>
      <c r="G215" s="130" t="s">
        <v>163</v>
      </c>
      <c r="H215" s="131">
        <v>48.454999999999998</v>
      </c>
      <c r="I215" s="132"/>
      <c r="J215" s="133">
        <f>ROUND(I215*H215,2)</f>
        <v>0</v>
      </c>
      <c r="K215" s="134"/>
      <c r="L215" s="31"/>
      <c r="M215" s="135" t="s">
        <v>1</v>
      </c>
      <c r="N215" s="136" t="s">
        <v>38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39" t="s">
        <v>116</v>
      </c>
      <c r="AT215" s="139" t="s">
        <v>112</v>
      </c>
      <c r="AU215" s="139" t="s">
        <v>80</v>
      </c>
      <c r="AY215" s="16" t="s">
        <v>110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6" t="s">
        <v>78</v>
      </c>
      <c r="BK215" s="140">
        <f>ROUND(I215*H215,2)</f>
        <v>0</v>
      </c>
      <c r="BL215" s="16" t="s">
        <v>116</v>
      </c>
      <c r="BM215" s="139" t="s">
        <v>326</v>
      </c>
    </row>
    <row r="216" spans="2:65" s="12" customFormat="1" ht="11.25">
      <c r="B216" s="141"/>
      <c r="D216" s="142" t="s">
        <v>118</v>
      </c>
      <c r="E216" s="143" t="s">
        <v>1</v>
      </c>
      <c r="F216" s="144" t="s">
        <v>327</v>
      </c>
      <c r="H216" s="145">
        <v>48.454999999999998</v>
      </c>
      <c r="I216" s="146"/>
      <c r="L216" s="141"/>
      <c r="M216" s="147"/>
      <c r="T216" s="148"/>
      <c r="AT216" s="143" t="s">
        <v>118</v>
      </c>
      <c r="AU216" s="143" t="s">
        <v>80</v>
      </c>
      <c r="AV216" s="12" t="s">
        <v>80</v>
      </c>
      <c r="AW216" s="12" t="s">
        <v>30</v>
      </c>
      <c r="AX216" s="12" t="s">
        <v>78</v>
      </c>
      <c r="AY216" s="143" t="s">
        <v>110</v>
      </c>
    </row>
    <row r="217" spans="2:65" s="11" customFormat="1" ht="22.9" customHeight="1">
      <c r="B217" s="115"/>
      <c r="D217" s="116" t="s">
        <v>72</v>
      </c>
      <c r="E217" s="125" t="s">
        <v>328</v>
      </c>
      <c r="F217" s="125" t="s">
        <v>329</v>
      </c>
      <c r="I217" s="118"/>
      <c r="J217" s="126">
        <f>BK217</f>
        <v>0</v>
      </c>
      <c r="L217" s="115"/>
      <c r="M217" s="120"/>
      <c r="P217" s="121">
        <f>P218</f>
        <v>0</v>
      </c>
      <c r="R217" s="121">
        <f>R218</f>
        <v>0</v>
      </c>
      <c r="T217" s="122">
        <f>T218</f>
        <v>0</v>
      </c>
      <c r="AR217" s="116" t="s">
        <v>78</v>
      </c>
      <c r="AT217" s="123" t="s">
        <v>72</v>
      </c>
      <c r="AU217" s="123" t="s">
        <v>78</v>
      </c>
      <c r="AY217" s="116" t="s">
        <v>110</v>
      </c>
      <c r="BK217" s="124">
        <f>BK218</f>
        <v>0</v>
      </c>
    </row>
    <row r="218" spans="2:65" s="1" customFormat="1" ht="24.2" customHeight="1">
      <c r="B218" s="31"/>
      <c r="C218" s="127" t="s">
        <v>330</v>
      </c>
      <c r="D218" s="127" t="s">
        <v>112</v>
      </c>
      <c r="E218" s="128" t="s">
        <v>331</v>
      </c>
      <c r="F218" s="129" t="s">
        <v>332</v>
      </c>
      <c r="G218" s="130" t="s">
        <v>163</v>
      </c>
      <c r="H218" s="131">
        <v>175.245</v>
      </c>
      <c r="I218" s="132"/>
      <c r="J218" s="133">
        <f>ROUND(I218*H218,2)</f>
        <v>0</v>
      </c>
      <c r="K218" s="134"/>
      <c r="L218" s="31"/>
      <c r="M218" s="135" t="s">
        <v>1</v>
      </c>
      <c r="N218" s="136" t="s">
        <v>38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116</v>
      </c>
      <c r="AT218" s="139" t="s">
        <v>112</v>
      </c>
      <c r="AU218" s="139" t="s">
        <v>80</v>
      </c>
      <c r="AY218" s="16" t="s">
        <v>110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6" t="s">
        <v>78</v>
      </c>
      <c r="BK218" s="140">
        <f>ROUND(I218*H218,2)</f>
        <v>0</v>
      </c>
      <c r="BL218" s="16" t="s">
        <v>116</v>
      </c>
      <c r="BM218" s="139" t="s">
        <v>333</v>
      </c>
    </row>
    <row r="219" spans="2:65" s="11" customFormat="1" ht="25.9" customHeight="1">
      <c r="B219" s="115"/>
      <c r="D219" s="116" t="s">
        <v>72</v>
      </c>
      <c r="E219" s="117" t="s">
        <v>334</v>
      </c>
      <c r="F219" s="117" t="s">
        <v>335</v>
      </c>
      <c r="I219" s="118"/>
      <c r="J219" s="119">
        <f>BK219</f>
        <v>0</v>
      </c>
      <c r="L219" s="115"/>
      <c r="M219" s="120"/>
      <c r="P219" s="121">
        <f>SUM(P220:P222)</f>
        <v>0</v>
      </c>
      <c r="R219" s="121">
        <f>SUM(R220:R222)</f>
        <v>0</v>
      </c>
      <c r="T219" s="122">
        <f>SUM(T220:T222)</f>
        <v>0</v>
      </c>
      <c r="AR219" s="116" t="s">
        <v>135</v>
      </c>
      <c r="AT219" s="123" t="s">
        <v>72</v>
      </c>
      <c r="AU219" s="123" t="s">
        <v>73</v>
      </c>
      <c r="AY219" s="116" t="s">
        <v>110</v>
      </c>
      <c r="BK219" s="124">
        <f>SUM(BK220:BK222)</f>
        <v>0</v>
      </c>
    </row>
    <row r="220" spans="2:65" s="1" customFormat="1" ht="16.5" customHeight="1">
      <c r="B220" s="31"/>
      <c r="C220" s="127" t="s">
        <v>336</v>
      </c>
      <c r="D220" s="127" t="s">
        <v>112</v>
      </c>
      <c r="E220" s="128" t="s">
        <v>337</v>
      </c>
      <c r="F220" s="129" t="s">
        <v>338</v>
      </c>
      <c r="G220" s="130" t="s">
        <v>339</v>
      </c>
      <c r="H220" s="131">
        <v>1</v>
      </c>
      <c r="I220" s="132"/>
      <c r="J220" s="133">
        <f>ROUND(I220*H220,2)</f>
        <v>0</v>
      </c>
      <c r="K220" s="134"/>
      <c r="L220" s="31"/>
      <c r="M220" s="135" t="s">
        <v>1</v>
      </c>
      <c r="N220" s="136" t="s">
        <v>38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340</v>
      </c>
      <c r="AT220" s="139" t="s">
        <v>112</v>
      </c>
      <c r="AU220" s="139" t="s">
        <v>78</v>
      </c>
      <c r="AY220" s="16" t="s">
        <v>110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78</v>
      </c>
      <c r="BK220" s="140">
        <f>ROUND(I220*H220,2)</f>
        <v>0</v>
      </c>
      <c r="BL220" s="16" t="s">
        <v>340</v>
      </c>
      <c r="BM220" s="139" t="s">
        <v>341</v>
      </c>
    </row>
    <row r="221" spans="2:65" s="1" customFormat="1" ht="24.2" customHeight="1">
      <c r="B221" s="31"/>
      <c r="C221" s="127" t="s">
        <v>342</v>
      </c>
      <c r="D221" s="127" t="s">
        <v>112</v>
      </c>
      <c r="E221" s="128" t="s">
        <v>343</v>
      </c>
      <c r="F221" s="129" t="s">
        <v>344</v>
      </c>
      <c r="G221" s="130" t="s">
        <v>345</v>
      </c>
      <c r="H221" s="131">
        <v>1</v>
      </c>
      <c r="I221" s="132"/>
      <c r="J221" s="133">
        <f>ROUND(I221*H221,2)</f>
        <v>0</v>
      </c>
      <c r="K221" s="134"/>
      <c r="L221" s="31"/>
      <c r="M221" s="135" t="s">
        <v>1</v>
      </c>
      <c r="N221" s="136" t="s">
        <v>38</v>
      </c>
      <c r="P221" s="137">
        <f>O221*H221</f>
        <v>0</v>
      </c>
      <c r="Q221" s="137">
        <v>0</v>
      </c>
      <c r="R221" s="137">
        <f>Q221*H221</f>
        <v>0</v>
      </c>
      <c r="S221" s="137">
        <v>0</v>
      </c>
      <c r="T221" s="138">
        <f>S221*H221</f>
        <v>0</v>
      </c>
      <c r="AR221" s="139" t="s">
        <v>340</v>
      </c>
      <c r="AT221" s="139" t="s">
        <v>112</v>
      </c>
      <c r="AU221" s="139" t="s">
        <v>78</v>
      </c>
      <c r="AY221" s="16" t="s">
        <v>110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6" t="s">
        <v>78</v>
      </c>
      <c r="BK221" s="140">
        <f>ROUND(I221*H221,2)</f>
        <v>0</v>
      </c>
      <c r="BL221" s="16" t="s">
        <v>340</v>
      </c>
      <c r="BM221" s="139" t="s">
        <v>346</v>
      </c>
    </row>
    <row r="222" spans="2:65" s="1" customFormat="1" ht="16.5" customHeight="1">
      <c r="B222" s="31"/>
      <c r="C222" s="127" t="s">
        <v>347</v>
      </c>
      <c r="D222" s="127" t="s">
        <v>112</v>
      </c>
      <c r="E222" s="128" t="s">
        <v>348</v>
      </c>
      <c r="F222" s="129" t="s">
        <v>349</v>
      </c>
      <c r="G222" s="130" t="s">
        <v>345</v>
      </c>
      <c r="H222" s="131">
        <v>1</v>
      </c>
      <c r="I222" s="132"/>
      <c r="J222" s="133">
        <f>ROUND(I222*H222,2)</f>
        <v>0</v>
      </c>
      <c r="K222" s="134"/>
      <c r="L222" s="31"/>
      <c r="M222" s="173" t="s">
        <v>1</v>
      </c>
      <c r="N222" s="174" t="s">
        <v>38</v>
      </c>
      <c r="O222" s="175"/>
      <c r="P222" s="176">
        <f>O222*H222</f>
        <v>0</v>
      </c>
      <c r="Q222" s="176">
        <v>0</v>
      </c>
      <c r="R222" s="176">
        <f>Q222*H222</f>
        <v>0</v>
      </c>
      <c r="S222" s="176">
        <v>0</v>
      </c>
      <c r="T222" s="177">
        <f>S222*H222</f>
        <v>0</v>
      </c>
      <c r="AR222" s="139" t="s">
        <v>340</v>
      </c>
      <c r="AT222" s="139" t="s">
        <v>112</v>
      </c>
      <c r="AU222" s="139" t="s">
        <v>78</v>
      </c>
      <c r="AY222" s="16" t="s">
        <v>110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6" t="s">
        <v>78</v>
      </c>
      <c r="BK222" s="140">
        <f>ROUND(I222*H222,2)</f>
        <v>0</v>
      </c>
      <c r="BL222" s="16" t="s">
        <v>340</v>
      </c>
      <c r="BM222" s="139" t="s">
        <v>350</v>
      </c>
    </row>
    <row r="223" spans="2:65" s="1" customFormat="1" ht="6.95" customHeight="1">
      <c r="B223" s="43"/>
      <c r="C223" s="44"/>
      <c r="D223" s="44"/>
      <c r="E223" s="44"/>
      <c r="F223" s="44"/>
      <c r="G223" s="44"/>
      <c r="H223" s="44"/>
      <c r="I223" s="44"/>
      <c r="J223" s="44"/>
      <c r="K223" s="44"/>
      <c r="L223" s="31"/>
    </row>
  </sheetData>
  <sheetProtection algorithmName="SHA-512" hashValue="Y+Lgxc9kqH1B5pcT/OnCNCqWvgUP801F5oqBk/Af4CasjltLiv3UUGhuin9Fsg4UG2q1GB3WO9nbZMv203SFLg==" saltValue="YhiVqY3Iab4MpLJ1/Orx5ydWPUXYPCxe5wjT4LyBkYS2PXdBXqoltjQivUunMwFNNNlW+A/UszbXG5/OExs5mg==" spinCount="100000" sheet="1" objects="1" scenarios="1" formatColumns="0" formatRows="0" autoFilter="0"/>
  <autoFilter ref="C119:K222" xr:uid="{00000000-0009-0000-0000-000001000000}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N2 - Benešov - chodní...</vt:lpstr>
      <vt:lpstr>'N2 - Benešov - chodní...'!Názvy_tisku</vt:lpstr>
      <vt:lpstr>'Rekapitulace stavby'!Názvy_tisku</vt:lpstr>
      <vt:lpstr>'N2 - Benešov - chodní...'!Oblast_tisku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2024-04-19T13:47:52Z</dcterms:created>
  <dcterms:modified xsi:type="dcterms:W3CDTF">2024-04-19T13:48:38Z</dcterms:modified>
</cp:coreProperties>
</file>